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B:\Eigene Dateien\Heimaufsicht\Eingliederungshilfe\Personalberechnung\"/>
    </mc:Choice>
  </mc:AlternateContent>
  <bookViews>
    <workbookView xWindow="-15" yWindow="4350" windowWidth="15480" windowHeight="3945" activeTab="2"/>
  </bookViews>
  <sheets>
    <sheet name="Zeit1" sheetId="1" r:id="rId1"/>
    <sheet name="Zeit2" sheetId="2" r:id="rId2"/>
    <sheet name="Arbeitszeit" sheetId="3" r:id="rId3"/>
    <sheet name="Ergebnis" sheetId="4" r:id="rId4"/>
    <sheet name="Tabelle1" sheetId="5" state="hidden" r:id="rId5"/>
  </sheets>
  <externalReferences>
    <externalReference r:id="rId6"/>
    <externalReference r:id="rId7"/>
  </externalReferences>
  <definedNames>
    <definedName name="_xlnm._FilterDatabase" localSheetId="1" hidden="1">Zeit2!#REF!</definedName>
    <definedName name="BetrtageSchulegesamt">[1]Berechnungstage!$H$19</definedName>
    <definedName name="BetrtageSVEgesamt">[1]Berechnungstage!$H$17</definedName>
    <definedName name="schulehbgr1prosp">Ergebnis!$K$13</definedName>
    <definedName name="schulehbgr2prosp">Ergebnis!$L$13</definedName>
    <definedName name="schulehbgr3prosp">Ergebnis!$M$13</definedName>
    <definedName name="svegesamtprosp">[2]Teiln.verz.!$M$9</definedName>
    <definedName name="svehbgr1prosp">Ergebnis!$K$9</definedName>
    <definedName name="svehbgr3prosp">Ergebnis!$M$9</definedName>
    <definedName name="Z_5D68053F_FC69_462C_B07E_96D8C4D6E770_.wvu.Cols" localSheetId="2" hidden="1">Arbeitszeit!$O:$U</definedName>
    <definedName name="Z_5D68053F_FC69_462C_B07E_96D8C4D6E770_.wvu.Cols" localSheetId="3" hidden="1">Ergebnis!$Q:$W</definedName>
    <definedName name="Z_5D68053F_FC69_462C_B07E_96D8C4D6E770_.wvu.Cols" localSheetId="1" hidden="1">Zeit2!$K:$K</definedName>
  </definedNames>
  <calcPr calcId="162913"/>
  <customWorkbookViews>
    <customWorkbookView name="Maiwald, Lucius (RMFR) - Persönliche Ansicht" guid="{5D68053F-FC69-462C-B07E-96D8C4D6E770}" mergeInterval="0" personalView="1" maximized="1" windowWidth="1920" windowHeight="976" activeSheetId="3"/>
  </customWorkbookViews>
</workbook>
</file>

<file path=xl/calcChain.xml><?xml version="1.0" encoding="utf-8"?>
<calcChain xmlns="http://schemas.openxmlformats.org/spreadsheetml/2006/main">
  <c r="H14" i="1" l="1"/>
  <c r="G14" i="1"/>
  <c r="G19" i="3" l="1"/>
  <c r="E19" i="3"/>
  <c r="G14" i="3"/>
  <c r="G15" i="3"/>
  <c r="D14" i="1" l="1"/>
  <c r="D18" i="1" l="1"/>
  <c r="D9" i="1"/>
  <c r="D11" i="1"/>
  <c r="D10" i="1"/>
  <c r="D8" i="1"/>
  <c r="D12" i="1"/>
  <c r="E11" i="4" l="1"/>
  <c r="A3" i="4"/>
  <c r="H3" i="4"/>
  <c r="D17" i="1" l="1"/>
  <c r="D19" i="1"/>
  <c r="D20" i="1"/>
  <c r="D21" i="1"/>
  <c r="I26" i="1"/>
  <c r="I27" i="1"/>
  <c r="I28" i="1"/>
  <c r="E12" i="4"/>
  <c r="E13" i="4"/>
  <c r="C9" i="3"/>
  <c r="E25" i="2"/>
  <c r="I25" i="2" s="1"/>
  <c r="I29" i="2" s="1"/>
  <c r="E27" i="2"/>
  <c r="I27" i="2" s="1"/>
  <c r="D15" i="2"/>
  <c r="I15" i="2" s="1"/>
  <c r="D16" i="2"/>
  <c r="I16" i="2" s="1"/>
  <c r="D17" i="2"/>
  <c r="I17" i="2" s="1"/>
  <c r="D18" i="2"/>
  <c r="I18" i="2" s="1"/>
  <c r="D8" i="2"/>
  <c r="I8" i="2" s="1"/>
  <c r="D9" i="2"/>
  <c r="I9" i="2" s="1"/>
  <c r="D10" i="2"/>
  <c r="I10" i="2"/>
  <c r="D11" i="2"/>
  <c r="I11" i="2" s="1"/>
  <c r="I4" i="4"/>
  <c r="A3" i="3"/>
  <c r="E3" i="3"/>
  <c r="F4" i="3"/>
  <c r="H4" i="2"/>
  <c r="F3" i="2"/>
  <c r="A3" i="2"/>
  <c r="E33" i="2"/>
  <c r="I33" i="2"/>
  <c r="I37" i="2" s="1"/>
  <c r="E35" i="2"/>
  <c r="I35" i="2" s="1"/>
  <c r="G10" i="3" l="1"/>
  <c r="E15" i="3"/>
  <c r="E14" i="3"/>
  <c r="E16" i="3"/>
  <c r="G16" i="3"/>
  <c r="E17" i="3"/>
  <c r="E13" i="3"/>
  <c r="E10" i="3"/>
  <c r="I14" i="1"/>
  <c r="G18" i="3"/>
  <c r="I30" i="1"/>
  <c r="D23" i="1"/>
  <c r="I23" i="1" s="1"/>
  <c r="E46" i="3"/>
  <c r="G46" i="3"/>
  <c r="E41" i="3"/>
  <c r="G41" i="3"/>
  <c r="I13" i="2"/>
  <c r="E37" i="3" s="1"/>
  <c r="I20" i="2"/>
  <c r="G37" i="3" s="1"/>
  <c r="G13" i="3"/>
  <c r="I31" i="1" l="1"/>
  <c r="I32" i="1" s="1"/>
  <c r="E33" i="3" s="1"/>
  <c r="G23" i="3"/>
  <c r="G24" i="3" s="1"/>
  <c r="E23" i="3"/>
  <c r="E24" i="3" s="1"/>
  <c r="I33" i="1" l="1"/>
  <c r="G33" i="3" s="1"/>
  <c r="E47" i="3"/>
  <c r="E42" i="3"/>
  <c r="E29" i="3"/>
  <c r="E31" i="3" s="1"/>
  <c r="G47" i="3"/>
  <c r="G30" i="3"/>
  <c r="G31" i="3" s="1"/>
  <c r="G42" i="3"/>
  <c r="E38" i="3" l="1"/>
  <c r="E39" i="3" s="1"/>
  <c r="F15" i="4" s="1"/>
  <c r="E34" i="3"/>
  <c r="E35" i="3" s="1"/>
  <c r="G34" i="3"/>
  <c r="G35" i="3" s="1"/>
  <c r="G38" i="3"/>
  <c r="G39" i="3" s="1"/>
  <c r="G15" i="4" s="1"/>
  <c r="E43" i="3"/>
  <c r="E44" i="3" s="1"/>
  <c r="G48" i="3"/>
  <c r="G49" i="3" s="1"/>
  <c r="E48" i="3"/>
  <c r="E49" i="3" s="1"/>
  <c r="G43" i="3"/>
  <c r="G44" i="3" s="1"/>
  <c r="J14" i="4" l="1"/>
  <c r="J11" i="4"/>
  <c r="K14" i="4"/>
  <c r="K11" i="4"/>
  <c r="H11" i="4"/>
  <c r="H14" i="4"/>
  <c r="G11" i="4"/>
  <c r="G12" i="4"/>
  <c r="G13" i="4"/>
  <c r="F13" i="4"/>
  <c r="F11" i="4"/>
  <c r="F12" i="4"/>
  <c r="I11" i="4"/>
  <c r="I14" i="4"/>
  <c r="G14" i="4" l="1"/>
  <c r="G17" i="4" s="1"/>
  <c r="F14" i="4"/>
  <c r="F17" i="4" s="1"/>
</calcChain>
</file>

<file path=xl/sharedStrings.xml><?xml version="1.0" encoding="utf-8"?>
<sst xmlns="http://schemas.openxmlformats.org/spreadsheetml/2006/main" count="281" uniqueCount="127">
  <si>
    <t xml:space="preserve">  Abteilung / Gruppe</t>
  </si>
  <si>
    <t xml:space="preserve"> 1.</t>
  </si>
  <si>
    <t xml:space="preserve"> Ermittlung der Betreuungszeiten</t>
  </si>
  <si>
    <t xml:space="preserve"> 1.1</t>
  </si>
  <si>
    <t>Schultage (186 Tage)</t>
  </si>
  <si>
    <t>= Summe der Betreuungs-
stunden</t>
  </si>
  <si>
    <t xml:space="preserve"> Summe 1.1</t>
  </si>
  <si>
    <t>x</t>
  </si>
  <si>
    <t xml:space="preserve">Tage = </t>
  </si>
  <si>
    <t xml:space="preserve">Std. </t>
  </si>
  <si>
    <t xml:space="preserve"> 1.2</t>
  </si>
  <si>
    <t xml:space="preserve"> schulfreie Tage</t>
  </si>
  <si>
    <t xml:space="preserve"> Summe 1.2</t>
  </si>
  <si>
    <t xml:space="preserve"> Summe 1.3</t>
  </si>
  <si>
    <t>Erläuterungen</t>
  </si>
  <si>
    <t xml:space="preserve"> 2.</t>
  </si>
  <si>
    <t xml:space="preserve"> 2.1</t>
  </si>
  <si>
    <t>Nicht vorhersehbare Ausfallzeiten, z. B. wegen Krankheit, Kur, etc.</t>
  </si>
  <si>
    <t>1.4</t>
  </si>
  <si>
    <t>1.3</t>
  </si>
  <si>
    <t>Stellenanteile</t>
  </si>
  <si>
    <t>Tage</t>
  </si>
  <si>
    <t>Std.</t>
  </si>
  <si>
    <t>=</t>
  </si>
  <si>
    <t>a)</t>
  </si>
  <si>
    <t>b)</t>
  </si>
  <si>
    <t>Nachtdienste</t>
  </si>
  <si>
    <t>Nachtwache</t>
  </si>
  <si>
    <t>Nachtbereitschaft</t>
  </si>
  <si>
    <t>1.5</t>
  </si>
  <si>
    <t>Summe Personalbedarf</t>
  </si>
  <si>
    <t>Multiplikator</t>
  </si>
  <si>
    <t>c)</t>
  </si>
  <si>
    <t>Fachkräfte</t>
  </si>
  <si>
    <t>Hilfskräfte</t>
  </si>
  <si>
    <t>Personalbedarf im Nachtdienst</t>
  </si>
  <si>
    <t>Personalbedarf in der Nachtbereitschaft</t>
  </si>
  <si>
    <t>3.</t>
  </si>
  <si>
    <t>Hilfkräfte</t>
  </si>
  <si>
    <t>Gruppentagdienst</t>
  </si>
  <si>
    <t>Tarifliche Wochenarbeitszeit in Stunden:Minuten</t>
  </si>
  <si>
    <t>Arbeitszeit pro Tag in Stunden:Minuten</t>
  </si>
  <si>
    <t>Feiertage x Arbeitszeit pro Tag</t>
  </si>
  <si>
    <t>Tarifliche Wochenarbeitszeit für Fach- und Hilfskräfte</t>
  </si>
  <si>
    <t>Bruttoarbeitszeit pro Jahr (Stunden:Minuten)</t>
  </si>
  <si>
    <t>2.2</t>
  </si>
  <si>
    <t>Von der Bruttoarbeitszeit abzusetzende Zeiten</t>
  </si>
  <si>
    <t>Feiertage, Urlaubstage und Fortbildung</t>
  </si>
  <si>
    <t>Krankheitszeiten</t>
  </si>
  <si>
    <t>Verfügungszeit</t>
  </si>
  <si>
    <t xml:space="preserve"> 2.3</t>
  </si>
  <si>
    <t xml:space="preserve"> 2.4</t>
  </si>
  <si>
    <t xml:space="preserve"> Jährliche Nettoarbeitsstunden je Fach-/Hilfskraft im Gruppendienst</t>
  </si>
  <si>
    <t>An Schultagen</t>
  </si>
  <si>
    <t>An schulfreien Tagen</t>
  </si>
  <si>
    <t>Datum</t>
  </si>
  <si>
    <t>Summe 1.5 a</t>
  </si>
  <si>
    <t>Betreuungsstunden an Schultagen</t>
  </si>
  <si>
    <t>Betreuungsstunden an schulfreien Tagen.</t>
  </si>
  <si>
    <t>Betreuungsstunden an Tagen mit anderem Betreuungsbedarf</t>
  </si>
  <si>
    <t>Summe 1.5 b</t>
  </si>
  <si>
    <t xml:space="preserve"> Berechnung der Jahresarbeitszeit von Fach- und Hilfskräften</t>
  </si>
  <si>
    <t>% aus der Zwischensumme Nr. 2.2.a für Fach- und Hilfskräfte</t>
  </si>
  <si>
    <t>Zwischensumme Nr. 2.2 a</t>
  </si>
  <si>
    <t>Zwischensumme Nr. 2.2 b</t>
  </si>
  <si>
    <t>Berechnungssystem nach Hilfebedarfsgruppen</t>
  </si>
  <si>
    <t xml:space="preserve">  Name der Einrichtung
</t>
  </si>
  <si>
    <t>Betreuungsstunden während der Nachtwache</t>
  </si>
  <si>
    <t>Betreuungsstunden während der Nachtbereitschaft</t>
  </si>
  <si>
    <t>= Summe der Betreuungsstunden</t>
  </si>
  <si>
    <t>Erstkraft</t>
  </si>
  <si>
    <t>ggf. Zweitkraft</t>
  </si>
  <si>
    <t>von
(Uhrzeit)</t>
  </si>
  <si>
    <t>bis
(Uhrzeit)</t>
  </si>
  <si>
    <t>Art des Betreuungsbedarfs</t>
  </si>
  <si>
    <t>1.6</t>
  </si>
  <si>
    <t>Summe 1.6 a</t>
  </si>
  <si>
    <t>Summe 1.6 b</t>
  </si>
  <si>
    <t>Betreuungsstunden durch Fachkräfte</t>
  </si>
  <si>
    <t>Betreuungsstunden durch Hilfskräfte</t>
  </si>
  <si>
    <t>Jährliche Arbeitsstunden je Fach-/Hilfskraft (Zwischensumme Nr. 2.2 b)</t>
  </si>
  <si>
    <t>Jährliche Arbeitsstunden je Fach-/Hilfskraft gemäß Zwischensumme Nr. 2.2 b</t>
  </si>
  <si>
    <t>Stunden Verfügungszeit x (Zwischensumme aus Nr. 2.2. b : Wochenarbeitszeit)</t>
  </si>
  <si>
    <t>Jährliche Nachtdienstzeiten (Ansatz aus 1.6 a)</t>
  </si>
  <si>
    <t xml:space="preserve"> 2.5</t>
  </si>
  <si>
    <t>3.1</t>
  </si>
  <si>
    <t>3.2</t>
  </si>
  <si>
    <t>3.3</t>
  </si>
  <si>
    <t>Ermittlung des Personalbedarfs im Gruppendienst von Heilpädagogischen Tagesstätten, Heimen und sonstigen Einrichtungen nach § 45 Sozialgesetzbuch VIII für Kinder und Jugendliche mit Behinderung</t>
  </si>
  <si>
    <r>
      <t xml:space="preserve"> Tage für Fortbildung x Arbeitszeit pro Tag </t>
    </r>
    <r>
      <rPr>
        <b/>
        <sz val="11"/>
        <color indexed="12"/>
        <rFont val="Arial"/>
        <family val="2"/>
      </rPr>
      <t>für Fachkräfte</t>
    </r>
  </si>
  <si>
    <r>
      <t xml:space="preserve"> Tage für Fortbildung x Arbeitszeit pro Tag </t>
    </r>
    <r>
      <rPr>
        <b/>
        <sz val="11"/>
        <color indexed="12"/>
        <rFont val="Arial"/>
        <family val="2"/>
      </rPr>
      <t>für Hilfskräfte</t>
    </r>
  </si>
  <si>
    <r>
      <t xml:space="preserve">Stunden x (Zwischensumme aus Nr. 2.2. b : Wochenarbeitszeit) </t>
    </r>
    <r>
      <rPr>
        <b/>
        <sz val="11"/>
        <color indexed="12"/>
        <rFont val="Arial"/>
        <family val="2"/>
      </rPr>
      <t>für Fachkräfte</t>
    </r>
  </si>
  <si>
    <r>
      <t xml:space="preserve"> Jährliche Betreuungsstunden pro Gruppe laut Nrn. 1.1 - 1.3</t>
    </r>
    <r>
      <rPr>
        <i/>
        <sz val="11"/>
        <color indexed="12"/>
        <rFont val="Arial"/>
        <family val="2"/>
      </rPr>
      <t xml:space="preserve"> (ohne Nachtdienst)</t>
    </r>
    <r>
      <rPr>
        <b/>
        <sz val="11"/>
        <color indexed="12"/>
        <rFont val="Arial"/>
        <family val="2"/>
      </rPr>
      <t>:</t>
    </r>
  </si>
  <si>
    <r>
      <t xml:space="preserve">davon zwei Drittel von </t>
    </r>
    <r>
      <rPr>
        <b/>
        <sz val="11"/>
        <color indexed="12"/>
        <rFont val="Arial"/>
        <family val="2"/>
      </rPr>
      <t>Fachkräften</t>
    </r>
    <r>
      <rPr>
        <sz val="11"/>
        <color indexed="12"/>
        <rFont val="Arial"/>
        <family val="2"/>
      </rPr>
      <t xml:space="preserve"> abzudecken</t>
    </r>
  </si>
  <si>
    <r>
      <t xml:space="preserve">davon ein Drittel von </t>
    </r>
    <r>
      <rPr>
        <b/>
        <sz val="11"/>
        <color indexed="12"/>
        <rFont val="Arial"/>
        <family val="2"/>
      </rPr>
      <t>Hilfskräften</t>
    </r>
    <r>
      <rPr>
        <sz val="11"/>
        <color indexed="12"/>
        <rFont val="Arial"/>
        <family val="2"/>
      </rPr>
      <t xml:space="preserve"> abzudecken</t>
    </r>
  </si>
  <si>
    <r>
      <t xml:space="preserve">Erforderlicher Personalbedarf im Gruppendienst </t>
    </r>
    <r>
      <rPr>
        <b/>
        <u/>
        <sz val="11"/>
        <rFont val="Arial"/>
        <family val="2"/>
      </rPr>
      <t>ohne</t>
    </r>
    <r>
      <rPr>
        <b/>
        <sz val="11"/>
        <rFont val="Arial"/>
        <family val="2"/>
      </rPr>
      <t xml:space="preserve"> Aufteilung  Fachkräfte : Hilfskräfte im Verhältnis 2:1 (optional)</t>
    </r>
  </si>
  <si>
    <t>Summe Personalbedarf aus Nrn. 3.1 und 3.2
im Gruppentagdienst</t>
  </si>
  <si>
    <r>
      <t xml:space="preserve">Betreuungsstunden </t>
    </r>
    <r>
      <rPr>
        <b/>
        <u/>
        <sz val="12"/>
        <color indexed="12"/>
        <rFont val="Arial"/>
        <family val="2"/>
      </rPr>
      <t>ohne</t>
    </r>
    <r>
      <rPr>
        <b/>
        <sz val="12"/>
        <color indexed="12"/>
        <rFont val="Arial"/>
        <family val="2"/>
      </rPr>
      <t xml:space="preserve"> Aufteilung Fachkräfte : Hilfskräfte im Verhältnis 2:1 (optional)</t>
    </r>
  </si>
  <si>
    <t>Ermittlung des Personalbedarfs im Gruppendienst von Heilpädagogischen Tagesstätten, Heimen und sonstigen
Einrichtungen nach § 45 Sozialgesetzbuch VIII für Kinder und Jugendliche mit Behinderung</t>
  </si>
  <si>
    <t>Individuelle Arbeitszeiten für die Gruppe, wie z. B. Zeit für Konferenzen, Praxisberatung,</t>
  </si>
  <si>
    <t>Vor- und Nachbereitung, Berichtsführung, Supervision, Kontakte zu Eltern und anderen Stellen</t>
  </si>
  <si>
    <r>
      <t xml:space="preserve"> Personalbedarf im Gruppendienst </t>
    </r>
    <r>
      <rPr>
        <b/>
        <u/>
        <sz val="11"/>
        <color indexed="12"/>
        <rFont val="Arial"/>
        <family val="2"/>
      </rPr>
      <t>ohne</t>
    </r>
    <r>
      <rPr>
        <b/>
        <sz val="11"/>
        <color indexed="12"/>
        <rFont val="Arial"/>
        <family val="2"/>
      </rPr>
      <t xml:space="preserve"> Aufteilung Fachkräfte : Hilfskräfte im Verhältnis 2:1 (optional)</t>
    </r>
  </si>
  <si>
    <r>
      <t xml:space="preserve"> Personalbedarf im Gruppendienst - Fachkräfte : Hilfskräfte = 2:1 </t>
    </r>
    <r>
      <rPr>
        <b/>
        <i/>
        <sz val="11"/>
        <color indexed="12"/>
        <rFont val="Arial"/>
        <family val="2"/>
      </rPr>
      <t>(ohne Nachtdienst)</t>
    </r>
  </si>
  <si>
    <t>Erforderliche Planstellen</t>
  </si>
  <si>
    <t xml:space="preserve">Erforderliche Planstellen </t>
  </si>
  <si>
    <t>Jährliche Betreuungsstunden pro Gruppe (Ansatz aus Nr. 1.4)</t>
  </si>
  <si>
    <t>Jährliche Arbeitsstunden je Mitarbeiter / Mitarbeiterin aus Nr. 2.2 b</t>
  </si>
  <si>
    <t>Jährliche Betreuungsstunden pro Gruppe (Ansatz aus Nr. 1.5 a)</t>
  </si>
  <si>
    <t>Jährliche Nachtbereitschaftszeiten (Ansatz aus 1.6 b)</t>
  </si>
  <si>
    <t>Erforderl. Personalbedarf</t>
  </si>
  <si>
    <t>im Gruppentagdienst - Fachkräfte : Hilfskräfte = 2 : 1</t>
  </si>
  <si>
    <t>in der Nachtbetreuung</t>
  </si>
  <si>
    <t>Zahl der Kinder und Jugendlichen</t>
  </si>
  <si>
    <t>Hilfebedarfs-
gruppe</t>
  </si>
  <si>
    <t>Gruppen-
größe</t>
  </si>
  <si>
    <t>Erläuterung zum Berechnungsmodus von Seite 4</t>
  </si>
  <si>
    <t>In den Zellen B 11 - 13 sind jeweils die tatsächlichen Zahlen der Kinder und Jugendlichen der Hilfebedarfsgruppen 1 - 3 einzutragen</t>
  </si>
  <si>
    <t>Pb-Version 10</t>
  </si>
  <si>
    <r>
      <t>Hinweis:</t>
    </r>
    <r>
      <rPr>
        <i/>
        <sz val="11"/>
        <color indexed="12"/>
        <rFont val="Arial"/>
        <family val="2"/>
      </rPr>
      <t xml:space="preserve"> Dieses Rechenschema eignet sich zur Ermittlung des Personalbedarfs sowohl für eine einzelne Gruppe als auch für mehrere vergleichbare Gruppen.
Gruppen mit unterschiedlichen Betreuungszeiten müssen jeweils getrennt berechnet werden.
Uhrzeiten sind im Format hh:mm einzugeben.</t>
    </r>
  </si>
  <si>
    <t xml:space="preserve"> Tage mit anderem Betreuungsbedarf </t>
  </si>
  <si>
    <t>Der Multiplikator wird automatisch angepasst. Er teilt die Mindestpersonalberechnungsgrößen 2 und 2,5 (in begründeten Fällen 3) durch die Gruppengröße und ergibt damit den Personabedarf je Platz.</t>
  </si>
  <si>
    <t>In den Zellen D 11 - 13 sind die vereinbarten Gruppengrößen im Sinne der Korridore unter 13.2 - 13.4 der Richtlinien einzutragen.</t>
  </si>
  <si>
    <t>Schulwochen (37,2 Wochen)</t>
  </si>
  <si>
    <t>Urlaubstage</t>
  </si>
  <si>
    <t>Tage für Weihnachten und Silvester</t>
  </si>
  <si>
    <t>ggf. 2 Regenerationstage</t>
  </si>
  <si>
    <r>
      <t xml:space="preserve">Stunden x (Zwischensumme aus Nr. 2.2. b : Wochenarbeitszeit) </t>
    </r>
    <r>
      <rPr>
        <b/>
        <sz val="11"/>
        <color indexed="12"/>
        <rFont val="Arial"/>
        <family val="2"/>
      </rPr>
      <t>für Hilfskräfte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</si>
</sst>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h]:mm"/>
    <numFmt numFmtId="165" formatCode="0.000"/>
    <numFmt numFmtId="166" formatCode="0.0"/>
  </numFmts>
  <fonts count="24" x14ac:knownFonts="1">
    <font>
      <sz val="10"/>
      <name val="Arial"/>
    </font>
    <font>
      <sz val="8"/>
      <name val="Arial"/>
      <family val="2"/>
    </font>
    <font>
      <sz val="10"/>
      <color indexed="12"/>
      <name val="Arial"/>
      <family val="2"/>
    </font>
    <font>
      <sz val="6"/>
      <color indexed="12"/>
      <name val="Arial"/>
      <family val="2"/>
    </font>
    <font>
      <b/>
      <sz val="10"/>
      <color indexed="12"/>
      <name val="Arial"/>
      <family val="2"/>
    </font>
    <font>
      <u/>
      <sz val="10"/>
      <color indexed="12"/>
      <name val="Arial"/>
      <family val="2"/>
    </font>
    <font>
      <sz val="8"/>
      <color indexed="12"/>
      <name val="Arial"/>
      <family val="2"/>
    </font>
    <font>
      <b/>
      <u/>
      <sz val="11"/>
      <name val="Arial"/>
      <family val="2"/>
    </font>
    <font>
      <b/>
      <sz val="10"/>
      <name val="Arial"/>
      <family val="2"/>
    </font>
    <font>
      <sz val="12"/>
      <color indexed="12"/>
      <name val="Arial"/>
      <family val="2"/>
    </font>
    <font>
      <i/>
      <sz val="10"/>
      <color indexed="12"/>
      <name val="Arial"/>
      <family val="2"/>
    </font>
    <font>
      <b/>
      <sz val="11"/>
      <color indexed="12"/>
      <name val="Arial"/>
      <family val="2"/>
    </font>
    <font>
      <sz val="11"/>
      <color indexed="12"/>
      <name val="Arial"/>
      <family val="2"/>
    </font>
    <font>
      <u/>
      <sz val="11"/>
      <color indexed="12"/>
      <name val="Arial"/>
      <family val="2"/>
    </font>
    <font>
      <i/>
      <sz val="11"/>
      <color indexed="12"/>
      <name val="Arial"/>
      <family val="2"/>
    </font>
    <font>
      <b/>
      <i/>
      <sz val="11"/>
      <color indexed="12"/>
      <name val="Arial"/>
      <family val="2"/>
    </font>
    <font>
      <sz val="11"/>
      <name val="Arial"/>
      <family val="2"/>
    </font>
    <font>
      <i/>
      <u/>
      <sz val="11"/>
      <color indexed="12"/>
      <name val="Arial"/>
      <family val="2"/>
    </font>
    <font>
      <sz val="10"/>
      <name val="Arial"/>
      <family val="2"/>
    </font>
    <font>
      <b/>
      <sz val="12"/>
      <color indexed="12"/>
      <name val="Arial"/>
      <family val="2"/>
    </font>
    <font>
      <u/>
      <sz val="12"/>
      <color indexed="12"/>
      <name val="Arial"/>
      <family val="2"/>
    </font>
    <font>
      <b/>
      <sz val="11"/>
      <name val="Arial"/>
      <family val="2"/>
    </font>
    <font>
      <b/>
      <u/>
      <sz val="12"/>
      <color indexed="12"/>
      <name val="Arial"/>
      <family val="2"/>
    </font>
    <font>
      <b/>
      <u/>
      <sz val="11"/>
      <color indexed="12"/>
      <name val="Arial"/>
      <family val="2"/>
    </font>
  </fonts>
  <fills count="3">
    <fill>
      <patternFill patternType="none"/>
    </fill>
    <fill>
      <patternFill patternType="gray125"/>
    </fill>
    <fill>
      <patternFill patternType="solid">
        <fgColor indexed="13"/>
        <bgColor indexed="64"/>
      </patternFill>
    </fill>
  </fills>
  <borders count="68">
    <border>
      <left/>
      <right/>
      <top/>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DashDot">
        <color indexed="64"/>
      </right>
      <top style="mediumDashDot">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DashDot">
        <color indexed="64"/>
      </right>
      <top style="mediumDashDot">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DashDot">
        <color indexed="64"/>
      </bottom>
      <diagonal/>
    </border>
    <border>
      <left/>
      <right style="thin">
        <color indexed="64"/>
      </right>
      <top/>
      <bottom style="thin">
        <color indexed="64"/>
      </bottom>
      <diagonal/>
    </border>
  </borders>
  <cellStyleXfs count="1">
    <xf numFmtId="0" fontId="0" fillId="0" borderId="0"/>
  </cellStyleXfs>
  <cellXfs count="502">
    <xf numFmtId="0" fontId="0" fillId="0" borderId="0" xfId="0"/>
    <xf numFmtId="0" fontId="2" fillId="0" borderId="0" xfId="0" applyFont="1" applyFill="1" applyBorder="1"/>
    <xf numFmtId="0" fontId="3" fillId="0" borderId="0" xfId="0" applyNumberFormat="1" applyFont="1" applyFill="1" applyBorder="1" applyAlignment="1">
      <alignment vertical="top"/>
    </xf>
    <xf numFmtId="0" fontId="4" fillId="0" borderId="0" xfId="0" applyNumberFormat="1" applyFont="1" applyFill="1" applyBorder="1" applyAlignment="1">
      <alignment vertical="center"/>
    </xf>
    <xf numFmtId="0" fontId="2" fillId="0" borderId="0" xfId="0" applyNumberFormat="1" applyFont="1" applyFill="1" applyBorder="1" applyAlignment="1">
      <alignment vertical="center"/>
    </xf>
    <xf numFmtId="0" fontId="2" fillId="0" borderId="0" xfId="0" applyNumberFormat="1" applyFont="1" applyFill="1" applyBorder="1"/>
    <xf numFmtId="49" fontId="2" fillId="0" borderId="0" xfId="0" applyNumberFormat="1" applyFont="1" applyFill="1" applyBorder="1"/>
    <xf numFmtId="0" fontId="2" fillId="0" borderId="1" xfId="0" applyNumberFormat="1" applyFont="1" applyFill="1" applyBorder="1" applyAlignment="1" applyProtection="1">
      <alignment vertical="center"/>
    </xf>
    <xf numFmtId="0" fontId="2" fillId="0" borderId="2" xfId="0" applyNumberFormat="1" applyFont="1" applyFill="1" applyBorder="1" applyAlignment="1" applyProtection="1">
      <alignment horizontal="left" vertical="center"/>
    </xf>
    <xf numFmtId="0" fontId="2" fillId="0" borderId="1" xfId="0" applyNumberFormat="1" applyFont="1" applyFill="1" applyBorder="1" applyAlignment="1" applyProtection="1"/>
    <xf numFmtId="0" fontId="2" fillId="0" borderId="2" xfId="0" applyNumberFormat="1" applyFont="1" applyFill="1" applyBorder="1" applyAlignment="1" applyProtection="1">
      <alignment horizontal="left"/>
    </xf>
    <xf numFmtId="0" fontId="2" fillId="0" borderId="0" xfId="0" applyNumberFormat="1" applyFont="1" applyFill="1" applyBorder="1" applyAlignment="1"/>
    <xf numFmtId="0" fontId="2" fillId="0" borderId="3" xfId="0" applyNumberFormat="1" applyFont="1" applyFill="1" applyBorder="1" applyAlignment="1">
      <alignment vertical="center"/>
    </xf>
    <xf numFmtId="0" fontId="2" fillId="0" borderId="4" xfId="0" applyNumberFormat="1" applyFont="1" applyFill="1" applyBorder="1" applyAlignment="1">
      <alignment vertical="center"/>
    </xf>
    <xf numFmtId="0" fontId="4" fillId="0" borderId="5" xfId="0" applyNumberFormat="1" applyFont="1" applyFill="1" applyBorder="1" applyAlignment="1">
      <alignment vertical="top"/>
    </xf>
    <xf numFmtId="0" fontId="2" fillId="0" borderId="0" xfId="0" applyNumberFormat="1" applyFont="1" applyFill="1" applyBorder="1" applyAlignment="1" applyProtection="1">
      <alignment vertical="center"/>
    </xf>
    <xf numFmtId="0" fontId="4" fillId="0" borderId="6" xfId="0" applyNumberFormat="1" applyFont="1" applyFill="1" applyBorder="1" applyAlignment="1" applyProtection="1">
      <alignment vertical="center"/>
    </xf>
    <xf numFmtId="0" fontId="2" fillId="0" borderId="0" xfId="0" applyNumberFormat="1" applyFont="1" applyFill="1" applyBorder="1" applyAlignment="1" applyProtection="1"/>
    <xf numFmtId="164" fontId="2" fillId="0" borderId="7" xfId="0" applyNumberFormat="1" applyFont="1" applyFill="1" applyBorder="1" applyAlignment="1" applyProtection="1">
      <alignment horizontal="right" vertical="center"/>
    </xf>
    <xf numFmtId="0" fontId="2" fillId="0" borderId="8" xfId="0" applyNumberFormat="1" applyFont="1" applyFill="1" applyBorder="1" applyAlignment="1" applyProtection="1">
      <alignment horizontal="right" vertical="center"/>
    </xf>
    <xf numFmtId="164" fontId="2" fillId="0" borderId="7" xfId="0" applyNumberFormat="1" applyFont="1" applyFill="1" applyBorder="1" applyAlignment="1" applyProtection="1">
      <alignment horizontal="right"/>
    </xf>
    <xf numFmtId="0" fontId="2" fillId="0" borderId="8" xfId="0" applyNumberFormat="1" applyFont="1" applyFill="1" applyBorder="1" applyAlignment="1" applyProtection="1">
      <alignment horizontal="right"/>
    </xf>
    <xf numFmtId="0" fontId="4" fillId="0" borderId="0" xfId="0" applyNumberFormat="1" applyFont="1" applyFill="1" applyBorder="1" applyAlignment="1">
      <alignment horizontal="left" vertical="center"/>
    </xf>
    <xf numFmtId="0" fontId="2" fillId="0" borderId="8"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2" fillId="0" borderId="8" xfId="0" applyNumberFormat="1" applyFont="1" applyFill="1" applyBorder="1" applyAlignment="1" applyProtection="1">
      <alignment horizontal="center"/>
    </xf>
    <xf numFmtId="0" fontId="2" fillId="0" borderId="0" xfId="0" applyNumberFormat="1" applyFont="1" applyFill="1" applyBorder="1" applyAlignment="1">
      <alignment horizontal="center"/>
    </xf>
    <xf numFmtId="0" fontId="2" fillId="0" borderId="0" xfId="0" applyFont="1" applyFill="1" applyBorder="1" applyAlignment="1">
      <alignment horizontal="center"/>
    </xf>
    <xf numFmtId="0" fontId="4" fillId="0" borderId="6" xfId="0" applyNumberFormat="1" applyFont="1" applyFill="1" applyBorder="1" applyAlignment="1">
      <alignment vertical="center"/>
    </xf>
    <xf numFmtId="0" fontId="0" fillId="0" borderId="0" xfId="0" applyProtection="1">
      <protection locked="0"/>
    </xf>
    <xf numFmtId="0" fontId="0" fillId="0" borderId="0" xfId="0" applyAlignment="1" applyProtection="1">
      <alignment horizontal="center"/>
      <protection locked="0"/>
    </xf>
    <xf numFmtId="0" fontId="4" fillId="0" borderId="0" xfId="0" applyNumberFormat="1" applyFont="1" applyFill="1" applyBorder="1" applyAlignment="1">
      <alignment vertical="center" wrapText="1"/>
    </xf>
    <xf numFmtId="0" fontId="6" fillId="0" borderId="0" xfId="0" applyNumberFormat="1" applyFont="1" applyFill="1" applyBorder="1" applyAlignment="1">
      <alignment vertical="top"/>
    </xf>
    <xf numFmtId="0" fontId="11" fillId="0" borderId="9" xfId="0" applyNumberFormat="1" applyFont="1" applyFill="1" applyBorder="1" applyAlignment="1" applyProtection="1">
      <alignment horizontal="left" vertical="center"/>
    </xf>
    <xf numFmtId="0" fontId="11" fillId="0" borderId="6" xfId="0" applyNumberFormat="1" applyFont="1" applyFill="1" applyBorder="1" applyAlignment="1" applyProtection="1">
      <alignment vertical="center"/>
    </xf>
    <xf numFmtId="0" fontId="12" fillId="0" borderId="10" xfId="0" applyNumberFormat="1" applyFont="1" applyFill="1" applyBorder="1" applyAlignment="1" applyProtection="1">
      <alignment horizontal="center" vertical="center"/>
    </xf>
    <xf numFmtId="0" fontId="12" fillId="0" borderId="0" xfId="0" applyNumberFormat="1" applyFont="1" applyFill="1" applyBorder="1" applyAlignment="1">
      <alignment vertical="center"/>
    </xf>
    <xf numFmtId="0" fontId="11" fillId="0" borderId="11" xfId="0" applyNumberFormat="1" applyFont="1" applyFill="1" applyBorder="1" applyAlignment="1" applyProtection="1">
      <alignment vertical="center"/>
    </xf>
    <xf numFmtId="0" fontId="12" fillId="0" borderId="7" xfId="0" applyNumberFormat="1" applyFont="1" applyFill="1" applyBorder="1" applyAlignment="1">
      <alignment vertical="center"/>
    </xf>
    <xf numFmtId="0" fontId="12" fillId="0" borderId="12" xfId="0" applyNumberFormat="1" applyFont="1" applyFill="1" applyBorder="1" applyAlignment="1" applyProtection="1">
      <alignment vertical="center" wrapText="1"/>
    </xf>
    <xf numFmtId="0" fontId="12" fillId="0" borderId="3" xfId="0" applyNumberFormat="1" applyFont="1" applyFill="1" applyBorder="1" applyAlignment="1">
      <alignment horizontal="center" vertical="center"/>
    </xf>
    <xf numFmtId="0" fontId="12" fillId="0" borderId="13" xfId="0" applyNumberFormat="1" applyFont="1" applyFill="1" applyBorder="1" applyAlignment="1" applyProtection="1">
      <alignment vertical="center"/>
    </xf>
    <xf numFmtId="164" fontId="12" fillId="0" borderId="3" xfId="0" applyNumberFormat="1" applyFont="1" applyFill="1" applyBorder="1" applyAlignment="1" applyProtection="1">
      <alignment horizontal="center" vertical="center" wrapText="1"/>
    </xf>
    <xf numFmtId="49" fontId="12" fillId="0" borderId="5" xfId="0" applyNumberFormat="1" applyFont="1" applyFill="1" applyBorder="1"/>
    <xf numFmtId="0" fontId="12" fillId="0" borderId="14" xfId="0" applyFont="1" applyFill="1" applyBorder="1"/>
    <xf numFmtId="164" fontId="12" fillId="0" borderId="15" xfId="0" applyNumberFormat="1" applyFont="1" applyFill="1" applyBorder="1" applyAlignment="1" applyProtection="1">
      <alignment horizontal="right" vertical="center"/>
    </xf>
    <xf numFmtId="0" fontId="12" fillId="0" borderId="15" xfId="0" applyNumberFormat="1" applyFont="1" applyFill="1" applyBorder="1" applyAlignment="1" applyProtection="1">
      <alignment horizontal="center" vertical="center"/>
    </xf>
    <xf numFmtId="0" fontId="12" fillId="0" borderId="16" xfId="0" applyNumberFormat="1" applyFont="1" applyFill="1" applyBorder="1" applyAlignment="1" applyProtection="1">
      <alignment horizontal="right" vertical="center"/>
    </xf>
    <xf numFmtId="49" fontId="11" fillId="0" borderId="17" xfId="0" applyNumberFormat="1" applyFont="1" applyFill="1" applyBorder="1"/>
    <xf numFmtId="164" fontId="12" fillId="0" borderId="18" xfId="0" applyNumberFormat="1" applyFont="1" applyFill="1" applyBorder="1" applyAlignment="1" applyProtection="1">
      <alignment horizontal="right" vertical="center"/>
    </xf>
    <xf numFmtId="0" fontId="12" fillId="0" borderId="18" xfId="0" applyNumberFormat="1" applyFont="1" applyFill="1" applyBorder="1" applyAlignment="1" applyProtection="1">
      <alignment horizontal="center" vertical="center"/>
    </xf>
    <xf numFmtId="0" fontId="12" fillId="0" borderId="19" xfId="0" applyNumberFormat="1" applyFont="1" applyFill="1" applyBorder="1" applyAlignment="1" applyProtection="1">
      <alignment horizontal="right" vertical="center"/>
    </xf>
    <xf numFmtId="0" fontId="12" fillId="0" borderId="1" xfId="0" applyNumberFormat="1" applyFont="1" applyFill="1" applyBorder="1" applyAlignment="1" applyProtection="1">
      <alignment vertical="center"/>
    </xf>
    <xf numFmtId="0" fontId="12" fillId="0" borderId="2" xfId="0" applyNumberFormat="1" applyFont="1" applyFill="1" applyBorder="1" applyAlignment="1" applyProtection="1">
      <alignment horizontal="left" vertical="center"/>
    </xf>
    <xf numFmtId="164" fontId="12" fillId="0" borderId="7" xfId="0" applyNumberFormat="1" applyFont="1" applyFill="1" applyBorder="1" applyAlignment="1" applyProtection="1">
      <alignment horizontal="right" vertical="center"/>
    </xf>
    <xf numFmtId="0" fontId="12" fillId="0" borderId="8" xfId="0" applyNumberFormat="1" applyFont="1" applyFill="1" applyBorder="1" applyAlignment="1" applyProtection="1">
      <alignment horizontal="center" vertical="center"/>
    </xf>
    <xf numFmtId="0" fontId="12" fillId="0" borderId="8" xfId="0" applyNumberFormat="1" applyFont="1" applyFill="1" applyBorder="1" applyAlignment="1" applyProtection="1">
      <alignment horizontal="right" vertical="center"/>
    </xf>
    <xf numFmtId="0" fontId="12" fillId="2" borderId="3" xfId="0" applyNumberFormat="1" applyFont="1" applyFill="1" applyBorder="1" applyAlignment="1" applyProtection="1">
      <alignment horizontal="center" vertical="center"/>
      <protection locked="0"/>
    </xf>
    <xf numFmtId="0" fontId="12" fillId="0" borderId="12" xfId="0" applyNumberFormat="1" applyFont="1" applyFill="1" applyBorder="1" applyAlignment="1" applyProtection="1">
      <alignment horizontal="left" vertical="center"/>
    </xf>
    <xf numFmtId="164" fontId="12" fillId="0" borderId="3" xfId="0" applyNumberFormat="1" applyFont="1" applyFill="1" applyBorder="1" applyAlignment="1">
      <alignment vertical="center"/>
    </xf>
    <xf numFmtId="0" fontId="12" fillId="0" borderId="4"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horizontal="right" vertical="center"/>
    </xf>
    <xf numFmtId="0" fontId="12" fillId="0" borderId="20" xfId="0" applyNumberFormat="1" applyFont="1" applyFill="1" applyBorder="1" applyAlignment="1" applyProtection="1">
      <alignment horizontal="center" vertical="center"/>
    </xf>
    <xf numFmtId="0" fontId="12" fillId="0" borderId="21" xfId="0" applyNumberFormat="1" applyFont="1" applyFill="1" applyBorder="1" applyAlignment="1" applyProtection="1">
      <alignment horizontal="left" vertical="center"/>
    </xf>
    <xf numFmtId="0" fontId="12" fillId="0" borderId="22" xfId="0" applyNumberFormat="1" applyFont="1" applyFill="1" applyBorder="1" applyAlignment="1" applyProtection="1">
      <alignment horizontal="center" vertical="center"/>
    </xf>
    <xf numFmtId="0" fontId="12" fillId="0" borderId="22" xfId="0" applyNumberFormat="1" applyFont="1" applyFill="1" applyBorder="1" applyAlignment="1" applyProtection="1">
      <alignment horizontal="right" vertical="center"/>
    </xf>
    <xf numFmtId="0" fontId="11" fillId="0" borderId="1" xfId="0" applyNumberFormat="1" applyFont="1" applyFill="1" applyBorder="1" applyAlignment="1" applyProtection="1">
      <alignment vertical="center"/>
    </xf>
    <xf numFmtId="0" fontId="11" fillId="0" borderId="2" xfId="0" applyNumberFormat="1" applyFont="1" applyFill="1" applyBorder="1" applyAlignment="1" applyProtection="1">
      <alignment horizontal="left" vertical="center"/>
    </xf>
    <xf numFmtId="0" fontId="11" fillId="0" borderId="0" xfId="0" applyNumberFormat="1" applyFont="1" applyFill="1" applyBorder="1" applyAlignment="1" applyProtection="1">
      <alignment horizontal="left" vertical="center"/>
    </xf>
    <xf numFmtId="164" fontId="11" fillId="0" borderId="7" xfId="0" applyNumberFormat="1" applyFont="1" applyFill="1" applyBorder="1" applyAlignment="1" applyProtection="1">
      <alignment horizontal="right" vertical="center"/>
    </xf>
    <xf numFmtId="0" fontId="11" fillId="0" borderId="8" xfId="0" applyNumberFormat="1" applyFont="1" applyFill="1" applyBorder="1" applyAlignment="1" applyProtection="1">
      <alignment horizontal="center" vertical="center"/>
    </xf>
    <xf numFmtId="0" fontId="11" fillId="0" borderId="8" xfId="0" applyNumberFormat="1" applyFont="1" applyFill="1" applyBorder="1" applyAlignment="1" applyProtection="1">
      <alignment horizontal="right" vertical="center"/>
    </xf>
    <xf numFmtId="0" fontId="12" fillId="0" borderId="1" xfId="0" applyNumberFormat="1" applyFont="1" applyFill="1" applyBorder="1" applyAlignment="1" applyProtection="1"/>
    <xf numFmtId="0" fontId="12" fillId="0" borderId="12" xfId="0" applyNumberFormat="1" applyFont="1" applyFill="1" applyBorder="1" applyAlignment="1" applyProtection="1">
      <alignment horizontal="center" vertical="center"/>
    </xf>
    <xf numFmtId="0" fontId="12" fillId="0" borderId="23" xfId="0" applyNumberFormat="1" applyFont="1" applyFill="1" applyBorder="1" applyAlignment="1" applyProtection="1">
      <alignment horizontal="center" vertical="center"/>
    </xf>
    <xf numFmtId="0" fontId="11" fillId="0" borderId="24" xfId="0" applyNumberFormat="1" applyFont="1" applyFill="1" applyBorder="1" applyAlignment="1" applyProtection="1">
      <alignment horizontal="left" vertical="center"/>
    </xf>
    <xf numFmtId="0" fontId="11" fillId="0" borderId="21" xfId="0" applyNumberFormat="1" applyFont="1" applyFill="1" applyBorder="1" applyAlignment="1" applyProtection="1">
      <alignment horizontal="left" vertical="center"/>
    </xf>
    <xf numFmtId="164" fontId="11" fillId="0" borderId="25" xfId="0" applyNumberFormat="1" applyFont="1" applyFill="1" applyBorder="1" applyAlignment="1" applyProtection="1">
      <alignment horizontal="right" vertical="center"/>
    </xf>
    <xf numFmtId="0" fontId="11" fillId="0" borderId="22" xfId="0" applyNumberFormat="1" applyFont="1" applyFill="1" applyBorder="1" applyAlignment="1" applyProtection="1">
      <alignment horizontal="center" vertical="center"/>
    </xf>
    <xf numFmtId="0" fontId="11" fillId="0" borderId="22" xfId="0" applyNumberFormat="1" applyFont="1" applyFill="1" applyBorder="1" applyAlignment="1" applyProtection="1">
      <alignment horizontal="right" vertical="center"/>
    </xf>
    <xf numFmtId="0" fontId="12" fillId="0" borderId="0" xfId="0" applyNumberFormat="1" applyFont="1" applyFill="1" applyBorder="1" applyAlignment="1" applyProtection="1">
      <alignment vertical="center"/>
    </xf>
    <xf numFmtId="0" fontId="10" fillId="0" borderId="2" xfId="0" applyNumberFormat="1" applyFont="1" applyFill="1" applyBorder="1" applyAlignment="1" applyProtection="1"/>
    <xf numFmtId="0" fontId="10" fillId="0" borderId="2" xfId="0" applyNumberFormat="1" applyFont="1" applyFill="1" applyBorder="1" applyAlignment="1" applyProtection="1">
      <alignment vertical="center"/>
    </xf>
    <xf numFmtId="0" fontId="12" fillId="0" borderId="7" xfId="0" applyNumberFormat="1" applyFont="1" applyFill="1" applyBorder="1" applyAlignment="1" applyProtection="1">
      <alignment horizontal="left" vertical="center"/>
    </xf>
    <xf numFmtId="0" fontId="12" fillId="0" borderId="24" xfId="0" applyNumberFormat="1" applyFont="1" applyFill="1" applyBorder="1" applyAlignment="1" applyProtection="1">
      <alignment horizontal="left" vertical="center"/>
    </xf>
    <xf numFmtId="0" fontId="12" fillId="0" borderId="26" xfId="0" applyNumberFormat="1" applyFont="1" applyFill="1" applyBorder="1" applyAlignment="1" applyProtection="1">
      <alignment vertical="center"/>
    </xf>
    <xf numFmtId="164" fontId="11" fillId="0" borderId="15" xfId="0" applyNumberFormat="1" applyFont="1" applyFill="1" applyBorder="1" applyAlignment="1" applyProtection="1">
      <alignment horizontal="right" vertical="center"/>
    </xf>
    <xf numFmtId="0" fontId="11" fillId="0" borderId="16" xfId="0" applyNumberFormat="1" applyFont="1" applyFill="1" applyBorder="1" applyAlignment="1" applyProtection="1">
      <alignment horizontal="center" vertical="center"/>
    </xf>
    <xf numFmtId="0" fontId="11" fillId="0" borderId="16" xfId="0" applyNumberFormat="1" applyFont="1" applyFill="1" applyBorder="1" applyAlignment="1" applyProtection="1">
      <alignment horizontal="right" vertical="center"/>
    </xf>
    <xf numFmtId="0" fontId="11" fillId="0" borderId="17" xfId="0" applyNumberFormat="1" applyFont="1" applyFill="1" applyBorder="1" applyAlignment="1" applyProtection="1">
      <alignment vertical="center"/>
    </xf>
    <xf numFmtId="0" fontId="12" fillId="0" borderId="2" xfId="0" applyNumberFormat="1" applyFont="1" applyFill="1" applyBorder="1" applyAlignment="1" applyProtection="1"/>
    <xf numFmtId="0" fontId="12" fillId="0" borderId="12" xfId="0" applyNumberFormat="1" applyFont="1" applyFill="1" applyBorder="1" applyAlignment="1" applyProtection="1"/>
    <xf numFmtId="0" fontId="12" fillId="0" borderId="20" xfId="0" applyNumberFormat="1" applyFont="1" applyFill="1" applyBorder="1" applyAlignment="1" applyProtection="1"/>
    <xf numFmtId="164" fontId="12" fillId="0" borderId="3" xfId="0" applyNumberFormat="1" applyFont="1" applyFill="1" applyBorder="1" applyAlignment="1" applyProtection="1">
      <alignment horizontal="right"/>
    </xf>
    <xf numFmtId="0" fontId="12" fillId="0" borderId="23" xfId="0" applyNumberFormat="1" applyFont="1" applyFill="1" applyBorder="1" applyAlignment="1" applyProtection="1">
      <alignment horizontal="center"/>
    </xf>
    <xf numFmtId="0" fontId="12" fillId="0" borderId="23" xfId="0" applyNumberFormat="1" applyFont="1" applyFill="1" applyBorder="1" applyAlignment="1" applyProtection="1">
      <alignment horizontal="right"/>
    </xf>
    <xf numFmtId="164" fontId="12" fillId="0" borderId="25" xfId="0" applyNumberFormat="1" applyFont="1" applyFill="1" applyBorder="1" applyAlignment="1" applyProtection="1">
      <alignment horizontal="right" vertical="center"/>
    </xf>
    <xf numFmtId="0" fontId="12" fillId="0" borderId="27" xfId="0" applyNumberFormat="1" applyFont="1" applyFill="1" applyBorder="1" applyAlignment="1" applyProtection="1">
      <alignment horizontal="center" vertical="center"/>
    </xf>
    <xf numFmtId="0" fontId="12" fillId="0" borderId="27" xfId="0" applyNumberFormat="1" applyFont="1" applyFill="1" applyBorder="1" applyAlignment="1" applyProtection="1">
      <alignment horizontal="right" vertical="center"/>
    </xf>
    <xf numFmtId="0" fontId="12" fillId="0" borderId="28" xfId="0" applyNumberFormat="1" applyFont="1" applyFill="1" applyBorder="1" applyAlignment="1" applyProtection="1">
      <alignment horizontal="left" vertical="center"/>
    </xf>
    <xf numFmtId="0" fontId="11" fillId="0" borderId="28" xfId="0" applyNumberFormat="1" applyFont="1" applyFill="1" applyBorder="1" applyAlignment="1" applyProtection="1">
      <alignment horizontal="left" vertical="center"/>
    </xf>
    <xf numFmtId="0" fontId="12" fillId="0" borderId="29" xfId="0" applyNumberFormat="1" applyFont="1" applyFill="1" applyBorder="1" applyAlignment="1" applyProtection="1">
      <alignment horizontal="left" vertical="center"/>
    </xf>
    <xf numFmtId="0" fontId="12" fillId="0" borderId="4" xfId="0" applyNumberFormat="1" applyFont="1" applyFill="1" applyBorder="1" applyAlignment="1" applyProtection="1">
      <alignment horizontal="center"/>
    </xf>
    <xf numFmtId="0" fontId="12" fillId="0" borderId="4" xfId="0" applyNumberFormat="1" applyFont="1" applyFill="1" applyBorder="1" applyAlignment="1" applyProtection="1">
      <alignment horizontal="right"/>
    </xf>
    <xf numFmtId="2" fontId="11" fillId="0" borderId="0" xfId="0" applyNumberFormat="1" applyFont="1" applyFill="1" applyBorder="1" applyAlignment="1" applyProtection="1">
      <alignment horizontal="center" vertical="center"/>
    </xf>
    <xf numFmtId="2" fontId="11" fillId="0" borderId="26" xfId="0" applyNumberFormat="1" applyFont="1" applyFill="1" applyBorder="1" applyAlignment="1" applyProtection="1">
      <alignment horizontal="right" vertical="center"/>
    </xf>
    <xf numFmtId="2" fontId="11" fillId="0" borderId="30" xfId="0" applyNumberFormat="1" applyFont="1" applyFill="1" applyBorder="1" applyAlignment="1" applyProtection="1">
      <alignment horizontal="center" vertical="center"/>
    </xf>
    <xf numFmtId="0" fontId="11" fillId="0" borderId="31" xfId="0" applyNumberFormat="1" applyFont="1" applyFill="1" applyBorder="1" applyAlignment="1" applyProtection="1">
      <alignment vertical="center"/>
    </xf>
    <xf numFmtId="0" fontId="11" fillId="0" borderId="2" xfId="0" applyNumberFormat="1" applyFont="1" applyFill="1" applyBorder="1" applyAlignment="1" applyProtection="1">
      <alignment horizontal="center" vertical="center"/>
    </xf>
    <xf numFmtId="164" fontId="12" fillId="0" borderId="32" xfId="0" applyNumberFormat="1" applyFont="1" applyFill="1" applyBorder="1" applyAlignment="1" applyProtection="1">
      <alignment horizontal="right" vertical="center"/>
    </xf>
    <xf numFmtId="0" fontId="12" fillId="0" borderId="33" xfId="0" applyNumberFormat="1" applyFont="1" applyFill="1" applyBorder="1" applyAlignment="1" applyProtection="1">
      <alignment horizontal="center" vertical="center"/>
    </xf>
    <xf numFmtId="0" fontId="12" fillId="0" borderId="33" xfId="0" applyNumberFormat="1" applyFont="1" applyFill="1" applyBorder="1" applyAlignment="1" applyProtection="1">
      <alignment horizontal="right" vertical="center"/>
    </xf>
    <xf numFmtId="0" fontId="12" fillId="0" borderId="30" xfId="0" applyNumberFormat="1" applyFont="1" applyFill="1" applyBorder="1" applyAlignment="1" applyProtection="1">
      <alignment horizontal="center" vertical="center"/>
    </xf>
    <xf numFmtId="0" fontId="12" fillId="0" borderId="30" xfId="0" applyNumberFormat="1" applyFont="1" applyFill="1" applyBorder="1" applyAlignment="1" applyProtection="1">
      <alignment horizontal="right" vertical="center"/>
    </xf>
    <xf numFmtId="49" fontId="12" fillId="0" borderId="1" xfId="0" applyNumberFormat="1" applyFont="1" applyFill="1" applyBorder="1"/>
    <xf numFmtId="0" fontId="12" fillId="0" borderId="7" xfId="0" applyFont="1" applyFill="1" applyBorder="1" applyAlignment="1">
      <alignment horizontal="center" vertical="center"/>
    </xf>
    <xf numFmtId="0" fontId="12" fillId="2" borderId="3" xfId="0" applyFont="1" applyFill="1" applyBorder="1" applyAlignment="1" applyProtection="1">
      <alignment horizontal="center"/>
      <protection locked="0"/>
    </xf>
    <xf numFmtId="0" fontId="12" fillId="0" borderId="21" xfId="0" applyFont="1" applyFill="1" applyBorder="1" applyAlignment="1"/>
    <xf numFmtId="0" fontId="12" fillId="0" borderId="27" xfId="0" applyFont="1" applyFill="1" applyBorder="1" applyAlignment="1">
      <alignment horizontal="center" vertical="center"/>
    </xf>
    <xf numFmtId="0" fontId="12" fillId="0" borderId="2" xfId="0" applyNumberFormat="1" applyFont="1" applyFill="1" applyBorder="1" applyAlignment="1" applyProtection="1">
      <alignment horizontal="center" vertical="center"/>
    </xf>
    <xf numFmtId="0" fontId="12" fillId="0" borderId="1" xfId="0" applyNumberFormat="1" applyFont="1" applyFill="1" applyBorder="1"/>
    <xf numFmtId="0" fontId="12" fillId="0" borderId="2" xfId="0" applyNumberFormat="1" applyFont="1" applyFill="1" applyBorder="1"/>
    <xf numFmtId="0" fontId="12" fillId="0" borderId="26" xfId="0" applyNumberFormat="1" applyFont="1" applyFill="1" applyBorder="1"/>
    <xf numFmtId="0" fontId="12" fillId="0" borderId="28" xfId="0" applyNumberFormat="1" applyFont="1" applyFill="1" applyBorder="1"/>
    <xf numFmtId="2" fontId="11" fillId="0" borderId="28" xfId="0" applyNumberFormat="1" applyFont="1" applyFill="1" applyBorder="1" applyAlignment="1" applyProtection="1">
      <alignment horizontal="right" vertical="center"/>
    </xf>
    <xf numFmtId="0" fontId="16" fillId="0" borderId="0" xfId="0" applyFont="1"/>
    <xf numFmtId="0" fontId="11" fillId="0" borderId="34" xfId="0" applyNumberFormat="1" applyFont="1" applyFill="1" applyBorder="1" applyAlignment="1">
      <alignment vertical="center"/>
    </xf>
    <xf numFmtId="0" fontId="18" fillId="0" borderId="0" xfId="0" applyFont="1"/>
    <xf numFmtId="0" fontId="2" fillId="0" borderId="35" xfId="0" applyNumberFormat="1" applyFont="1" applyFill="1" applyBorder="1" applyAlignment="1">
      <alignment vertical="center"/>
    </xf>
    <xf numFmtId="0" fontId="2" fillId="0" borderId="3" xfId="0" applyNumberFormat="1" applyFont="1" applyFill="1" applyBorder="1" applyAlignment="1">
      <alignment horizontal="center" vertical="center" wrapText="1"/>
    </xf>
    <xf numFmtId="0" fontId="12" fillId="0" borderId="13" xfId="0" applyNumberFormat="1" applyFont="1" applyFill="1" applyBorder="1" applyAlignment="1">
      <alignment vertical="center"/>
    </xf>
    <xf numFmtId="164" fontId="12" fillId="2" borderId="3" xfId="0" applyNumberFormat="1" applyFont="1" applyFill="1" applyBorder="1" applyAlignment="1" applyProtection="1">
      <alignment horizontal="center" vertical="center"/>
      <protection locked="0"/>
    </xf>
    <xf numFmtId="0" fontId="12" fillId="0" borderId="5" xfId="0" applyNumberFormat="1" applyFont="1" applyFill="1" applyBorder="1" applyAlignment="1">
      <alignment vertical="center"/>
    </xf>
    <xf numFmtId="0" fontId="11" fillId="0" borderId="15" xfId="0" applyNumberFormat="1" applyFont="1" applyFill="1" applyBorder="1" applyAlignment="1">
      <alignment vertical="center"/>
    </xf>
    <xf numFmtId="0" fontId="12" fillId="0" borderId="15" xfId="0" applyNumberFormat="1" applyFont="1" applyFill="1" applyBorder="1" applyAlignment="1">
      <alignment vertical="center"/>
    </xf>
    <xf numFmtId="0" fontId="12" fillId="0" borderId="15" xfId="0" applyNumberFormat="1" applyFont="1" applyFill="1" applyBorder="1" applyAlignment="1">
      <alignment horizontal="center" vertical="center"/>
    </xf>
    <xf numFmtId="1" fontId="12" fillId="2" borderId="15" xfId="0" applyNumberFormat="1" applyFont="1" applyFill="1" applyBorder="1" applyAlignment="1" applyProtection="1">
      <alignment horizontal="center" vertical="center"/>
      <protection locked="0"/>
    </xf>
    <xf numFmtId="0" fontId="12" fillId="0" borderId="16" xfId="0" applyNumberFormat="1" applyFont="1" applyFill="1" applyBorder="1" applyAlignment="1">
      <alignment horizontal="right" vertical="center"/>
    </xf>
    <xf numFmtId="0" fontId="11" fillId="0" borderId="31" xfId="0" applyNumberFormat="1" applyFont="1" applyFill="1" applyBorder="1" applyAlignment="1">
      <alignment vertical="center"/>
    </xf>
    <xf numFmtId="0" fontId="11" fillId="0" borderId="36" xfId="0" applyNumberFormat="1" applyFont="1" applyFill="1" applyBorder="1" applyAlignment="1">
      <alignment vertical="center"/>
    </xf>
    <xf numFmtId="0" fontId="11" fillId="0" borderId="37" xfId="0" applyNumberFormat="1" applyFont="1" applyFill="1" applyBorder="1" applyAlignment="1">
      <alignment vertical="center"/>
    </xf>
    <xf numFmtId="16" fontId="11" fillId="0" borderId="31" xfId="0" quotePrefix="1" applyNumberFormat="1" applyFont="1" applyFill="1" applyBorder="1" applyAlignment="1">
      <alignment vertical="center"/>
    </xf>
    <xf numFmtId="164" fontId="2" fillId="0" borderId="3" xfId="0" quotePrefix="1" applyNumberFormat="1" applyFont="1" applyFill="1" applyBorder="1" applyAlignment="1" applyProtection="1">
      <alignment horizontal="center" vertical="center" wrapText="1"/>
    </xf>
    <xf numFmtId="0" fontId="12" fillId="0" borderId="13" xfId="0" applyNumberFormat="1" applyFont="1" applyFill="1" applyBorder="1" applyAlignment="1">
      <alignment vertical="center" shrinkToFit="1"/>
    </xf>
    <xf numFmtId="164" fontId="12" fillId="2" borderId="3" xfId="0" applyNumberFormat="1" applyFont="1" applyFill="1" applyBorder="1" applyAlignment="1" applyProtection="1">
      <alignment horizontal="center" vertical="center" shrinkToFit="1"/>
      <protection locked="0"/>
    </xf>
    <xf numFmtId="0" fontId="12" fillId="0" borderId="3" xfId="0" applyNumberFormat="1" applyFont="1" applyFill="1" applyBorder="1" applyAlignment="1">
      <alignment horizontal="center" vertical="center" shrinkToFit="1"/>
    </xf>
    <xf numFmtId="1" fontId="12" fillId="2" borderId="3" xfId="0" applyNumberFormat="1" applyFont="1" applyFill="1" applyBorder="1" applyAlignment="1" applyProtection="1">
      <alignment horizontal="center" vertical="center" shrinkToFit="1"/>
      <protection locked="0"/>
    </xf>
    <xf numFmtId="164" fontId="12" fillId="0" borderId="3" xfId="0" applyNumberFormat="1" applyFont="1" applyFill="1" applyBorder="1" applyAlignment="1" applyProtection="1">
      <alignment horizontal="right" vertical="center" shrinkToFit="1"/>
    </xf>
    <xf numFmtId="0" fontId="12" fillId="0" borderId="4" xfId="0" applyNumberFormat="1" applyFont="1" applyFill="1" applyBorder="1" applyAlignment="1">
      <alignment horizontal="right" vertical="center" shrinkToFit="1"/>
    </xf>
    <xf numFmtId="164" fontId="11" fillId="0" borderId="38" xfId="0" applyNumberFormat="1" applyFont="1" applyFill="1" applyBorder="1" applyAlignment="1" applyProtection="1">
      <alignment horizontal="right" vertical="center"/>
    </xf>
    <xf numFmtId="0" fontId="12" fillId="0" borderId="3" xfId="0" quotePrefix="1" applyNumberFormat="1" applyFont="1" applyFill="1" applyBorder="1" applyAlignment="1">
      <alignment horizontal="center" vertical="center"/>
    </xf>
    <xf numFmtId="0" fontId="12" fillId="0" borderId="4" xfId="0" applyNumberFormat="1" applyFont="1" applyFill="1" applyBorder="1" applyAlignment="1">
      <alignment horizontal="center" vertical="center"/>
    </xf>
    <xf numFmtId="0" fontId="12" fillId="0" borderId="0" xfId="0" applyFont="1" applyFill="1" applyBorder="1"/>
    <xf numFmtId="164" fontId="12" fillId="2" borderId="39" xfId="0" applyNumberFormat="1" applyFont="1" applyFill="1" applyBorder="1" applyAlignment="1" applyProtection="1">
      <alignment horizontal="center" vertical="center"/>
      <protection locked="0"/>
    </xf>
    <xf numFmtId="2" fontId="12" fillId="0" borderId="3" xfId="0" applyNumberFormat="1" applyFont="1" applyFill="1" applyBorder="1" applyAlignment="1" applyProtection="1">
      <alignment horizontal="center" vertical="center"/>
    </xf>
    <xf numFmtId="164" fontId="12" fillId="0" borderId="3" xfId="0" applyNumberFormat="1" applyFont="1" applyFill="1" applyBorder="1" applyAlignment="1" applyProtection="1">
      <alignment horizontal="center" vertical="center"/>
    </xf>
    <xf numFmtId="0" fontId="12" fillId="0" borderId="0" xfId="0" applyNumberFormat="1" applyFont="1" applyFill="1" applyBorder="1"/>
    <xf numFmtId="0" fontId="12" fillId="0" borderId="0" xfId="0" applyNumberFormat="1" applyFont="1" applyFill="1" applyBorder="1" applyAlignment="1">
      <alignment vertical="top" shrinkToFit="1"/>
    </xf>
    <xf numFmtId="0" fontId="12" fillId="0" borderId="0" xfId="0" applyNumberFormat="1" applyFont="1" applyFill="1" applyBorder="1" applyAlignment="1">
      <alignment shrinkToFit="1"/>
    </xf>
    <xf numFmtId="2" fontId="16" fillId="0" borderId="1" xfId="0" applyNumberFormat="1" applyFont="1" applyBorder="1"/>
    <xf numFmtId="1" fontId="21" fillId="0" borderId="40" xfId="0" applyNumberFormat="1" applyFont="1" applyFill="1" applyBorder="1" applyAlignment="1">
      <alignment horizontal="center" vertical="center"/>
    </xf>
    <xf numFmtId="2" fontId="16" fillId="0" borderId="34" xfId="0" applyNumberFormat="1" applyFont="1" applyFill="1" applyBorder="1" applyAlignment="1" applyProtection="1">
      <alignment horizontal="center" vertical="center"/>
    </xf>
    <xf numFmtId="2" fontId="16" fillId="0" borderId="12" xfId="0" applyNumberFormat="1" applyFont="1" applyFill="1" applyBorder="1" applyAlignment="1" applyProtection="1">
      <alignment horizontal="center" vertical="center"/>
    </xf>
    <xf numFmtId="2" fontId="16" fillId="0" borderId="35" xfId="0" applyNumberFormat="1" applyFont="1" applyFill="1" applyBorder="1" applyAlignment="1" applyProtection="1">
      <alignment horizontal="center" vertical="center"/>
    </xf>
    <xf numFmtId="2" fontId="16" fillId="0" borderId="0" xfId="0" applyNumberFormat="1" applyFont="1"/>
    <xf numFmtId="2" fontId="21" fillId="0" borderId="41" xfId="0" applyNumberFormat="1" applyFont="1" applyFill="1" applyBorder="1" applyAlignment="1" applyProtection="1">
      <alignment horizontal="center" vertical="center"/>
    </xf>
    <xf numFmtId="2" fontId="21" fillId="0" borderId="42" xfId="0" applyNumberFormat="1" applyFont="1" applyFill="1" applyBorder="1" applyAlignment="1" applyProtection="1">
      <alignment horizontal="center" vertical="center"/>
    </xf>
    <xf numFmtId="2" fontId="21" fillId="0" borderId="43" xfId="0" applyNumberFormat="1" applyFont="1" applyFill="1" applyBorder="1" applyAlignment="1" applyProtection="1">
      <alignment horizontal="center" vertical="center"/>
    </xf>
    <xf numFmtId="2" fontId="21" fillId="0" borderId="44" xfId="0" applyNumberFormat="1" applyFont="1" applyFill="1" applyBorder="1" applyAlignment="1" applyProtection="1">
      <alignment horizontal="center" vertical="center"/>
    </xf>
    <xf numFmtId="0" fontId="12" fillId="2" borderId="3" xfId="0" applyNumberFormat="1" applyFont="1" applyFill="1" applyBorder="1" applyAlignment="1" applyProtection="1">
      <alignment horizontal="center"/>
      <protection locked="0"/>
    </xf>
    <xf numFmtId="0" fontId="4" fillId="0" borderId="45" xfId="0" applyNumberFormat="1" applyFont="1" applyFill="1" applyBorder="1" applyAlignment="1" applyProtection="1">
      <alignment vertical="center"/>
    </xf>
    <xf numFmtId="0" fontId="4" fillId="0" borderId="37" xfId="0" applyNumberFormat="1" applyFont="1" applyFill="1" applyBorder="1" applyAlignment="1" applyProtection="1">
      <alignment vertical="center"/>
    </xf>
    <xf numFmtId="0" fontId="5" fillId="0" borderId="36" xfId="0" applyNumberFormat="1" applyFont="1" applyFill="1" applyBorder="1" applyAlignment="1" applyProtection="1">
      <alignment vertical="center"/>
    </xf>
    <xf numFmtId="0" fontId="12" fillId="0" borderId="3" xfId="0" applyNumberFormat="1" applyFont="1" applyFill="1" applyBorder="1" applyAlignment="1" applyProtection="1">
      <alignment vertical="center"/>
    </xf>
    <xf numFmtId="0" fontId="12" fillId="0" borderId="3"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vertical="center"/>
    </xf>
    <xf numFmtId="0" fontId="12" fillId="0" borderId="12" xfId="0" applyNumberFormat="1" applyFont="1" applyFill="1" applyBorder="1" applyAlignment="1" applyProtection="1">
      <alignment vertical="center"/>
    </xf>
    <xf numFmtId="164" fontId="12" fillId="0" borderId="3" xfId="0" applyNumberFormat="1" applyFont="1" applyFill="1" applyBorder="1" applyAlignment="1" applyProtection="1">
      <alignment vertical="center"/>
    </xf>
    <xf numFmtId="0" fontId="12" fillId="0" borderId="0" xfId="0" applyNumberFormat="1" applyFont="1" applyFill="1" applyBorder="1" applyAlignment="1" applyProtection="1">
      <alignment vertical="center" wrapText="1"/>
    </xf>
    <xf numFmtId="164" fontId="12" fillId="0" borderId="7" xfId="0" applyNumberFormat="1" applyFont="1" applyFill="1" applyBorder="1" applyAlignment="1" applyProtection="1">
      <alignment vertical="center"/>
    </xf>
    <xf numFmtId="0" fontId="12" fillId="0" borderId="34" xfId="0" applyNumberFormat="1" applyFont="1" applyFill="1" applyBorder="1" applyAlignment="1" applyProtection="1">
      <alignment vertical="center"/>
    </xf>
    <xf numFmtId="164" fontId="12" fillId="0" borderId="25" xfId="0" applyNumberFormat="1" applyFont="1" applyFill="1" applyBorder="1" applyAlignment="1" applyProtection="1">
      <alignment vertical="center"/>
    </xf>
    <xf numFmtId="164" fontId="12" fillId="0" borderId="34" xfId="0" applyNumberFormat="1" applyFont="1" applyFill="1" applyBorder="1" applyAlignment="1" applyProtection="1">
      <alignment vertical="center"/>
    </xf>
    <xf numFmtId="0" fontId="4" fillId="0" borderId="0" xfId="0" applyNumberFormat="1" applyFont="1" applyFill="1" applyBorder="1" applyAlignment="1" applyProtection="1">
      <alignment vertical="center"/>
    </xf>
    <xf numFmtId="0" fontId="12" fillId="0" borderId="7" xfId="0" applyNumberFormat="1" applyFont="1" applyFill="1" applyBorder="1" applyAlignment="1" applyProtection="1"/>
    <xf numFmtId="0" fontId="12" fillId="0" borderId="2" xfId="0" applyNumberFormat="1" applyFont="1" applyFill="1" applyBorder="1" applyAlignment="1" applyProtection="1">
      <alignment horizontal="left"/>
    </xf>
    <xf numFmtId="0" fontId="12" fillId="0" borderId="0" xfId="0" applyNumberFormat="1" applyFont="1" applyFill="1" applyBorder="1" applyAlignment="1" applyProtection="1">
      <alignment horizontal="left"/>
    </xf>
    <xf numFmtId="0" fontId="12" fillId="0" borderId="8" xfId="0" applyNumberFormat="1" applyFont="1" applyFill="1" applyBorder="1" applyAlignment="1" applyProtection="1">
      <alignment horizontal="center"/>
    </xf>
    <xf numFmtId="0" fontId="12" fillId="0" borderId="8" xfId="0" applyNumberFormat="1" applyFont="1" applyFill="1" applyBorder="1" applyAlignment="1" applyProtection="1"/>
    <xf numFmtId="164" fontId="12" fillId="0" borderId="12" xfId="0" applyNumberFormat="1" applyFont="1" applyFill="1" applyBorder="1" applyAlignment="1" applyProtection="1">
      <alignment vertical="center"/>
    </xf>
    <xf numFmtId="0" fontId="12" fillId="0" borderId="23" xfId="0" applyNumberFormat="1" applyFont="1" applyFill="1" applyBorder="1" applyAlignment="1" applyProtection="1">
      <alignment vertical="center"/>
    </xf>
    <xf numFmtId="164" fontId="2" fillId="0" borderId="0" xfId="0" applyNumberFormat="1" applyFont="1" applyFill="1" applyBorder="1" applyAlignment="1" applyProtection="1">
      <alignment vertical="center"/>
    </xf>
    <xf numFmtId="2" fontId="2" fillId="0" borderId="0" xfId="0" applyNumberFormat="1" applyFont="1" applyFill="1" applyBorder="1" applyAlignment="1" applyProtection="1">
      <alignment vertical="center"/>
    </xf>
    <xf numFmtId="0" fontId="12" fillId="0" borderId="21" xfId="0" applyNumberFormat="1" applyFont="1" applyFill="1" applyBorder="1" applyAlignment="1" applyProtection="1">
      <alignment vertical="center"/>
    </xf>
    <xf numFmtId="164" fontId="12" fillId="0" borderId="12" xfId="0" applyNumberFormat="1" applyFont="1" applyFill="1" applyBorder="1" applyAlignment="1" applyProtection="1">
      <alignment horizontal="right" vertical="center"/>
    </xf>
    <xf numFmtId="164" fontId="12" fillId="0" borderId="20" xfId="0" applyNumberFormat="1" applyFont="1" applyFill="1" applyBorder="1" applyAlignment="1" applyProtection="1">
      <alignment horizontal="right" vertical="center"/>
    </xf>
    <xf numFmtId="0" fontId="11"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top"/>
    </xf>
    <xf numFmtId="0" fontId="3" fillId="0" borderId="0" xfId="0" applyNumberFormat="1" applyFont="1" applyFill="1" applyBorder="1" applyAlignment="1" applyProtection="1">
      <alignment vertical="top"/>
    </xf>
    <xf numFmtId="0" fontId="13" fillId="0" borderId="36" xfId="0" applyNumberFormat="1" applyFont="1" applyFill="1" applyBorder="1" applyAlignment="1" applyProtection="1">
      <alignment vertical="center"/>
    </xf>
    <xf numFmtId="0" fontId="16" fillId="0" borderId="0" xfId="0" applyFont="1" applyProtection="1"/>
    <xf numFmtId="49" fontId="21" fillId="0" borderId="34" xfId="0" applyNumberFormat="1" applyFont="1" applyBorder="1" applyAlignment="1" applyProtection="1">
      <alignment horizontal="center" vertical="center"/>
    </xf>
    <xf numFmtId="0" fontId="16" fillId="0" borderId="0" xfId="0" applyFont="1" applyBorder="1" applyProtection="1"/>
    <xf numFmtId="0" fontId="16" fillId="0" borderId="1" xfId="0" applyFont="1" applyBorder="1" applyProtection="1"/>
    <xf numFmtId="2" fontId="21" fillId="0" borderId="22" xfId="0" applyNumberFormat="1"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4" xfId="0" applyFont="1" applyFill="1" applyBorder="1" applyAlignment="1" applyProtection="1">
      <alignment horizontal="center" vertical="center"/>
    </xf>
    <xf numFmtId="2" fontId="16" fillId="0" borderId="26" xfId="0" applyNumberFormat="1" applyFont="1" applyFill="1" applyBorder="1" applyProtection="1"/>
    <xf numFmtId="2" fontId="16" fillId="0" borderId="0" xfId="0" applyNumberFormat="1" applyFont="1" applyFill="1" applyProtection="1"/>
    <xf numFmtId="0" fontId="16" fillId="0" borderId="0" xfId="0" applyFont="1" applyAlignment="1" applyProtection="1">
      <alignment horizontal="center"/>
    </xf>
    <xf numFmtId="0" fontId="9" fillId="0" borderId="0" xfId="0" applyNumberFormat="1" applyFont="1" applyFill="1" applyBorder="1" applyAlignment="1" applyProtection="1">
      <alignment vertical="center"/>
    </xf>
    <xf numFmtId="0" fontId="19" fillId="0" borderId="31" xfId="0" quotePrefix="1" applyNumberFormat="1" applyFont="1" applyFill="1" applyBorder="1" applyAlignment="1" applyProtection="1">
      <alignment vertical="center"/>
    </xf>
    <xf numFmtId="0" fontId="19" fillId="0" borderId="0" xfId="0" applyNumberFormat="1" applyFont="1" applyFill="1" applyBorder="1" applyAlignment="1" applyProtection="1">
      <alignment vertical="center"/>
    </xf>
    <xf numFmtId="0" fontId="9" fillId="0" borderId="1" xfId="0" applyNumberFormat="1" applyFont="1" applyFill="1" applyBorder="1" applyAlignment="1" applyProtection="1">
      <alignment vertical="center"/>
    </xf>
    <xf numFmtId="0" fontId="19" fillId="0" borderId="0"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0" fontId="2" fillId="0" borderId="35"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xf>
    <xf numFmtId="0" fontId="12" fillId="0" borderId="5" xfId="0" applyNumberFormat="1" applyFont="1" applyFill="1" applyBorder="1" applyAlignment="1" applyProtection="1">
      <alignment vertical="center"/>
    </xf>
    <xf numFmtId="164" fontId="12" fillId="0" borderId="15" xfId="0" applyNumberFormat="1" applyFont="1" applyFill="1" applyBorder="1" applyAlignment="1" applyProtection="1">
      <alignment vertical="center"/>
    </xf>
    <xf numFmtId="0" fontId="12" fillId="0" borderId="16" xfId="0" applyNumberFormat="1" applyFont="1" applyFill="1" applyBorder="1" applyAlignment="1" applyProtection="1">
      <alignment horizontal="center" vertical="center"/>
    </xf>
    <xf numFmtId="0" fontId="12" fillId="0" borderId="0" xfId="0" applyFont="1" applyFill="1" applyBorder="1" applyProtection="1"/>
    <xf numFmtId="0" fontId="11" fillId="0" borderId="31" xfId="0" quotePrefix="1" applyNumberFormat="1" applyFont="1" applyFill="1" applyBorder="1" applyAlignment="1" applyProtection="1">
      <alignment vertical="center"/>
    </xf>
    <xf numFmtId="0" fontId="2" fillId="0" borderId="0" xfId="0" applyFont="1" applyFill="1" applyBorder="1" applyProtection="1"/>
    <xf numFmtId="0" fontId="2"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left" vertical="top" shrinkToFit="1"/>
    </xf>
    <xf numFmtId="0" fontId="12" fillId="0" borderId="0" xfId="0" applyFont="1" applyFill="1" applyBorder="1" applyAlignment="1" applyProtection="1">
      <alignment horizontal="left" vertical="top" shrinkToFit="1"/>
    </xf>
    <xf numFmtId="0" fontId="12" fillId="0" borderId="0" xfId="0" applyNumberFormat="1" applyFont="1" applyFill="1" applyBorder="1" applyAlignment="1" applyProtection="1">
      <alignment vertical="top" shrinkToFit="1"/>
    </xf>
    <xf numFmtId="16" fontId="11" fillId="0" borderId="31" xfId="0" quotePrefix="1" applyNumberFormat="1" applyFont="1" applyFill="1" applyBorder="1" applyAlignment="1" applyProtection="1">
      <alignment vertical="center"/>
    </xf>
    <xf numFmtId="0" fontId="11" fillId="0" borderId="44" xfId="0" applyNumberFormat="1" applyFont="1" applyFill="1" applyBorder="1" applyAlignment="1" applyProtection="1">
      <alignment horizontal="right" vertical="center"/>
    </xf>
    <xf numFmtId="166" fontId="11" fillId="0" borderId="6" xfId="0" quotePrefix="1" applyNumberFormat="1" applyFont="1" applyFill="1" applyBorder="1" applyAlignment="1" applyProtection="1">
      <alignment vertical="center"/>
    </xf>
    <xf numFmtId="166" fontId="11" fillId="0" borderId="5" xfId="0" quotePrefix="1" applyNumberFormat="1" applyFont="1" applyFill="1" applyBorder="1" applyAlignment="1" applyProtection="1">
      <alignment vertical="center"/>
    </xf>
    <xf numFmtId="0" fontId="2" fillId="0" borderId="0" xfId="0" applyNumberFormat="1" applyFont="1" applyFill="1" applyBorder="1" applyProtection="1"/>
    <xf numFmtId="164" fontId="12" fillId="2" borderId="39" xfId="0" applyNumberFormat="1" applyFont="1" applyFill="1" applyBorder="1" applyAlignment="1" applyProtection="1">
      <alignment horizontal="center" vertical="center" wrapText="1"/>
      <protection locked="0"/>
    </xf>
    <xf numFmtId="1" fontId="21" fillId="0" borderId="46" xfId="0" applyNumberFormat="1" applyFont="1" applyFill="1" applyBorder="1" applyAlignment="1">
      <alignment horizontal="center" vertical="center"/>
    </xf>
    <xf numFmtId="0" fontId="21" fillId="0" borderId="3" xfId="0" applyFont="1" applyBorder="1" applyAlignment="1" applyProtection="1">
      <alignment horizontal="left" vertical="center"/>
    </xf>
    <xf numFmtId="2" fontId="21" fillId="0" borderId="39" xfId="0" applyNumberFormat="1" applyFont="1" applyFill="1" applyBorder="1" applyAlignment="1" applyProtection="1">
      <alignment horizontal="center" vertical="center"/>
    </xf>
    <xf numFmtId="2" fontId="21" fillId="0" borderId="35" xfId="0" applyNumberFormat="1" applyFont="1" applyFill="1" applyBorder="1" applyAlignment="1" applyProtection="1">
      <alignment horizontal="center" vertical="center"/>
    </xf>
    <xf numFmtId="2" fontId="21" fillId="0" borderId="47" xfId="0" applyNumberFormat="1" applyFont="1" applyFill="1" applyBorder="1" applyAlignment="1" applyProtection="1">
      <alignment horizontal="center" vertical="center"/>
    </xf>
    <xf numFmtId="164" fontId="12" fillId="0" borderId="0" xfId="0" applyNumberFormat="1" applyFont="1" applyFill="1" applyBorder="1" applyAlignment="1">
      <alignment vertical="center"/>
    </xf>
    <xf numFmtId="165" fontId="21" fillId="0" borderId="4" xfId="0" applyNumberFormat="1" applyFont="1" applyFill="1" applyBorder="1" applyAlignment="1">
      <alignment horizontal="center" vertical="center"/>
    </xf>
    <xf numFmtId="165" fontId="21" fillId="0" borderId="16" xfId="0" applyNumberFormat="1" applyFont="1" applyFill="1" applyBorder="1" applyAlignment="1">
      <alignment horizontal="center" vertical="center"/>
    </xf>
    <xf numFmtId="1" fontId="16" fillId="2" borderId="3" xfId="0" applyNumberFormat="1" applyFont="1" applyFill="1" applyBorder="1" applyAlignment="1" applyProtection="1">
      <alignment horizontal="center" vertical="center"/>
      <protection locked="0"/>
    </xf>
    <xf numFmtId="1" fontId="16" fillId="2" borderId="15" xfId="0" applyNumberFormat="1" applyFont="1" applyFill="1" applyBorder="1" applyAlignment="1" applyProtection="1">
      <alignment horizontal="center" vertical="center"/>
      <protection locked="0"/>
    </xf>
    <xf numFmtId="1" fontId="21" fillId="2" borderId="21" xfId="0" applyNumberFormat="1" applyFont="1" applyFill="1" applyBorder="1" applyAlignment="1" applyProtection="1">
      <alignment horizontal="center" vertical="center"/>
      <protection locked="0"/>
    </xf>
    <xf numFmtId="1" fontId="21" fillId="2" borderId="9" xfId="0" applyNumberFormat="1" applyFont="1" applyFill="1" applyBorder="1" applyAlignment="1" applyProtection="1">
      <alignment horizontal="center" vertical="center"/>
      <protection locked="0"/>
    </xf>
    <xf numFmtId="0" fontId="0" fillId="0" borderId="0" xfId="0" applyProtection="1"/>
    <xf numFmtId="0" fontId="7" fillId="0" borderId="0" xfId="0" applyFont="1" applyFill="1" applyBorder="1" applyProtection="1"/>
    <xf numFmtId="0" fontId="0" fillId="0" borderId="0" xfId="0" applyFill="1" applyBorder="1" applyProtection="1"/>
    <xf numFmtId="0" fontId="8" fillId="0" borderId="0" xfId="0" applyFont="1" applyProtection="1"/>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wrapText="1"/>
    </xf>
    <xf numFmtId="0" fontId="18" fillId="0" borderId="0" xfId="0" applyFont="1" applyProtection="1"/>
    <xf numFmtId="0" fontId="0" fillId="0" borderId="0" xfId="0" applyAlignment="1" applyProtection="1">
      <alignment horizontal="center"/>
    </xf>
    <xf numFmtId="0" fontId="18" fillId="0" borderId="0" xfId="0" applyFont="1" applyAlignment="1" applyProtection="1">
      <alignment horizontal="left"/>
    </xf>
    <xf numFmtId="0" fontId="8" fillId="0" borderId="0" xfId="0" applyFont="1" applyFill="1" applyBorder="1" applyAlignment="1" applyProtection="1">
      <alignment horizontal="center"/>
    </xf>
    <xf numFmtId="0" fontId="0" fillId="0" borderId="0" xfId="0" applyFill="1" applyBorder="1" applyAlignment="1" applyProtection="1">
      <alignment horizontal="center"/>
    </xf>
    <xf numFmtId="0" fontId="0" fillId="0" borderId="0" xfId="0" applyFill="1" applyBorder="1" applyAlignment="1" applyProtection="1">
      <alignment vertical="center"/>
    </xf>
    <xf numFmtId="0" fontId="0" fillId="0" borderId="0" xfId="0" applyBorder="1" applyProtection="1"/>
    <xf numFmtId="0" fontId="12" fillId="0" borderId="12" xfId="0" applyNumberFormat="1" applyFont="1" applyFill="1" applyBorder="1" applyAlignment="1" applyProtection="1">
      <alignment horizontal="left" vertical="center"/>
    </xf>
    <xf numFmtId="166" fontId="12" fillId="2" borderId="15" xfId="0" applyNumberFormat="1" applyFont="1" applyFill="1" applyBorder="1" applyAlignment="1" applyProtection="1">
      <alignment horizontal="center" vertical="center"/>
      <protection locked="0"/>
    </xf>
    <xf numFmtId="0" fontId="12" fillId="0" borderId="2" xfId="0" applyNumberFormat="1" applyFont="1" applyFill="1" applyBorder="1" applyAlignment="1">
      <alignment vertical="center"/>
    </xf>
    <xf numFmtId="0" fontId="9" fillId="0" borderId="0" xfId="0" applyNumberFormat="1" applyFont="1" applyFill="1" applyBorder="1" applyAlignment="1" applyProtection="1">
      <alignment vertical="top"/>
    </xf>
    <xf numFmtId="14" fontId="5" fillId="0" borderId="0" xfId="0" applyNumberFormat="1" applyFont="1" applyFill="1" applyBorder="1" applyAlignment="1" applyProtection="1">
      <alignment vertical="center"/>
    </xf>
    <xf numFmtId="10" fontId="0" fillId="0" borderId="0" xfId="0" applyNumberFormat="1" applyProtection="1"/>
    <xf numFmtId="2" fontId="0" fillId="0" borderId="0" xfId="0" applyNumberFormat="1" applyProtection="1"/>
    <xf numFmtId="2" fontId="16" fillId="0" borderId="0" xfId="0" applyNumberFormat="1" applyFont="1" applyProtection="1"/>
    <xf numFmtId="0" fontId="11" fillId="0" borderId="3" xfId="0" applyNumberFormat="1" applyFont="1" applyFill="1" applyBorder="1" applyAlignment="1">
      <alignment horizontal="left" vertical="center"/>
    </xf>
    <xf numFmtId="0" fontId="13" fillId="0" borderId="12" xfId="0" applyNumberFormat="1" applyFont="1" applyFill="1" applyBorder="1" applyAlignment="1">
      <alignment horizontal="center" vertical="center"/>
    </xf>
    <xf numFmtId="0" fontId="13" fillId="0" borderId="20" xfId="0" applyNumberFormat="1" applyFont="1" applyFill="1" applyBorder="1" applyAlignment="1">
      <alignment horizontal="center" vertical="center"/>
    </xf>
    <xf numFmtId="14" fontId="13" fillId="2" borderId="20" xfId="0" applyNumberFormat="1" applyFont="1" applyFill="1" applyBorder="1" applyAlignment="1" applyProtection="1">
      <alignment horizontal="center" vertical="center"/>
      <protection locked="0"/>
    </xf>
    <xf numFmtId="14" fontId="13" fillId="2" borderId="23" xfId="0" applyNumberFormat="1" applyFont="1" applyFill="1" applyBorder="1" applyAlignment="1" applyProtection="1">
      <alignment horizontal="center" vertical="center"/>
      <protection locked="0"/>
    </xf>
    <xf numFmtId="0" fontId="12" fillId="0" borderId="12" xfId="0" applyNumberFormat="1" applyFont="1" applyFill="1" applyBorder="1" applyAlignment="1">
      <alignment horizontal="center" vertical="center"/>
    </xf>
    <xf numFmtId="0" fontId="12" fillId="0" borderId="20" xfId="0" applyNumberFormat="1" applyFont="1" applyFill="1" applyBorder="1" applyAlignment="1">
      <alignment horizontal="center" vertical="center"/>
    </xf>
    <xf numFmtId="0" fontId="12" fillId="0" borderId="23" xfId="0" applyNumberFormat="1" applyFont="1" applyFill="1" applyBorder="1" applyAlignment="1">
      <alignment horizontal="center" vertical="center"/>
    </xf>
    <xf numFmtId="0" fontId="2" fillId="0" borderId="12" xfId="0" quotePrefix="1" applyNumberFormat="1" applyFont="1" applyFill="1" applyBorder="1" applyAlignment="1">
      <alignment horizontal="center" vertical="center" wrapText="1"/>
    </xf>
    <xf numFmtId="0" fontId="2" fillId="0" borderId="39" xfId="0" quotePrefix="1" applyNumberFormat="1" applyFont="1" applyFill="1" applyBorder="1" applyAlignment="1">
      <alignment horizontal="center" vertical="center" wrapText="1"/>
    </xf>
    <xf numFmtId="0" fontId="2" fillId="0" borderId="55" xfId="0" applyNumberFormat="1" applyFont="1" applyFill="1" applyBorder="1" applyAlignment="1">
      <alignment horizontal="center" vertical="center"/>
    </xf>
    <xf numFmtId="0" fontId="2" fillId="0" borderId="56" xfId="0" applyNumberFormat="1" applyFont="1" applyFill="1" applyBorder="1" applyAlignment="1">
      <alignment horizontal="center" vertical="center"/>
    </xf>
    <xf numFmtId="0" fontId="2" fillId="0" borderId="33"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2" fillId="0" borderId="30" xfId="0" applyNumberFormat="1" applyFont="1" applyFill="1" applyBorder="1" applyAlignment="1">
      <alignment horizontal="center" vertical="center"/>
    </xf>
    <xf numFmtId="164" fontId="12" fillId="0" borderId="12" xfId="0" applyNumberFormat="1" applyFont="1" applyFill="1" applyBorder="1" applyAlignment="1" applyProtection="1">
      <alignment horizontal="center" vertical="center"/>
    </xf>
    <xf numFmtId="164" fontId="12" fillId="0" borderId="39" xfId="0" applyNumberFormat="1" applyFont="1" applyFill="1" applyBorder="1" applyAlignment="1" applyProtection="1">
      <alignment horizontal="center" vertical="center"/>
    </xf>
    <xf numFmtId="0" fontId="11" fillId="0" borderId="31" xfId="0" applyNumberFormat="1" applyFont="1" applyFill="1" applyBorder="1" applyAlignment="1">
      <alignment horizontal="center" vertical="center" wrapText="1"/>
    </xf>
    <xf numFmtId="0" fontId="11" fillId="0" borderId="10" xfId="0" applyNumberFormat="1" applyFont="1" applyFill="1" applyBorder="1" applyAlignment="1">
      <alignment horizontal="center" vertical="center" wrapText="1"/>
    </xf>
    <xf numFmtId="0" fontId="11" fillId="0" borderId="58" xfId="0" applyNumberFormat="1" applyFont="1" applyFill="1" applyBorder="1" applyAlignment="1">
      <alignment horizontal="center" vertical="center" wrapText="1"/>
    </xf>
    <xf numFmtId="0" fontId="17" fillId="0" borderId="57" xfId="0" applyNumberFormat="1" applyFont="1" applyFill="1" applyBorder="1" applyAlignment="1">
      <alignment horizontal="center" vertical="center" wrapText="1"/>
    </xf>
    <xf numFmtId="0" fontId="14" fillId="0" borderId="20" xfId="0" applyNumberFormat="1" applyFont="1" applyFill="1" applyBorder="1" applyAlignment="1">
      <alignment horizontal="center" vertical="center" wrapText="1"/>
    </xf>
    <xf numFmtId="0" fontId="14" fillId="0" borderId="23" xfId="0" applyNumberFormat="1" applyFont="1" applyFill="1" applyBorder="1" applyAlignment="1">
      <alignment horizontal="center" vertical="center" wrapText="1"/>
    </xf>
    <xf numFmtId="0" fontId="2" fillId="0" borderId="34" xfId="0" applyNumberFormat="1" applyFont="1" applyFill="1" applyBorder="1" applyAlignment="1">
      <alignment horizontal="left" vertical="top" wrapText="1"/>
    </xf>
    <xf numFmtId="0" fontId="2" fillId="0" borderId="3" xfId="0" applyNumberFormat="1" applyFont="1" applyFill="1" applyBorder="1" applyAlignment="1">
      <alignment horizontal="left" vertical="top" wrapText="1"/>
    </xf>
    <xf numFmtId="0" fontId="2" fillId="0" borderId="3" xfId="0" applyNumberFormat="1" applyFont="1" applyFill="1" applyBorder="1" applyAlignment="1">
      <alignment horizontal="left" vertical="top"/>
    </xf>
    <xf numFmtId="0" fontId="2" fillId="0" borderId="4" xfId="0" applyNumberFormat="1" applyFont="1" applyFill="1" applyBorder="1" applyAlignment="1">
      <alignment horizontal="left" vertical="top"/>
    </xf>
    <xf numFmtId="0" fontId="12" fillId="0" borderId="57" xfId="0" applyNumberFormat="1" applyFont="1" applyFill="1" applyBorder="1" applyAlignment="1" applyProtection="1">
      <alignment horizontal="left" vertical="top" wrapText="1"/>
      <protection locked="0"/>
    </xf>
    <xf numFmtId="0" fontId="12" fillId="0" borderId="20" xfId="0" applyNumberFormat="1" applyFont="1" applyFill="1" applyBorder="1" applyAlignment="1" applyProtection="1">
      <alignment horizontal="left" vertical="top" wrapText="1"/>
      <protection locked="0"/>
    </xf>
    <xf numFmtId="0" fontId="12" fillId="0" borderId="39" xfId="0" applyNumberFormat="1" applyFont="1" applyFill="1" applyBorder="1" applyAlignment="1" applyProtection="1">
      <alignment horizontal="left" vertical="top" wrapText="1"/>
      <protection locked="0"/>
    </xf>
    <xf numFmtId="0" fontId="12" fillId="0" borderId="12" xfId="0" applyNumberFormat="1" applyFont="1" applyFill="1" applyBorder="1" applyAlignment="1" applyProtection="1">
      <alignment horizontal="left" vertical="top" wrapText="1"/>
      <protection locked="0"/>
    </xf>
    <xf numFmtId="0" fontId="12" fillId="0" borderId="20" xfId="0" applyNumberFormat="1" applyFont="1" applyFill="1" applyBorder="1" applyAlignment="1" applyProtection="1">
      <alignment horizontal="left" vertical="top"/>
      <protection locked="0"/>
    </xf>
    <xf numFmtId="0" fontId="12" fillId="0" borderId="23" xfId="0" applyNumberFormat="1" applyFont="1" applyFill="1" applyBorder="1" applyAlignment="1" applyProtection="1">
      <alignment horizontal="left" vertical="top"/>
      <protection locked="0"/>
    </xf>
    <xf numFmtId="164" fontId="12" fillId="0" borderId="36" xfId="0" applyNumberFormat="1" applyFont="1" applyFill="1" applyBorder="1" applyAlignment="1" applyProtection="1">
      <alignment horizontal="center" vertical="center"/>
    </xf>
    <xf numFmtId="164" fontId="12" fillId="0" borderId="14" xfId="0" applyNumberFormat="1" applyFont="1" applyFill="1" applyBorder="1" applyAlignment="1" applyProtection="1">
      <alignment horizontal="center" vertical="center"/>
    </xf>
    <xf numFmtId="0" fontId="11" fillId="0" borderId="29" xfId="0" applyNumberFormat="1" applyFont="1" applyFill="1" applyBorder="1" applyAlignment="1">
      <alignment horizontal="left" vertical="center"/>
    </xf>
    <xf numFmtId="0" fontId="11" fillId="0" borderId="54" xfId="0" applyNumberFormat="1" applyFont="1" applyFill="1" applyBorder="1" applyAlignment="1">
      <alignment horizontal="left" vertical="center"/>
    </xf>
    <xf numFmtId="2" fontId="11" fillId="0" borderId="29" xfId="0" applyNumberFormat="1" applyFont="1" applyFill="1" applyBorder="1" applyAlignment="1">
      <alignment horizontal="center" vertical="center"/>
    </xf>
    <xf numFmtId="2" fontId="11" fillId="0" borderId="18" xfId="0" applyNumberFormat="1" applyFont="1" applyFill="1" applyBorder="1" applyAlignment="1">
      <alignment horizontal="center" vertical="center"/>
    </xf>
    <xf numFmtId="2" fontId="11" fillId="0" borderId="19" xfId="0" applyNumberFormat="1" applyFont="1" applyFill="1" applyBorder="1" applyAlignment="1">
      <alignment horizontal="center" vertical="center"/>
    </xf>
    <xf numFmtId="0" fontId="0" fillId="0" borderId="50" xfId="0" applyBorder="1" applyAlignment="1">
      <alignment horizontal="left"/>
    </xf>
    <xf numFmtId="0" fontId="12" fillId="0" borderId="42" xfId="0" applyNumberFormat="1" applyFont="1" applyFill="1" applyBorder="1" applyAlignment="1" applyProtection="1">
      <alignment horizontal="left" vertical="center" wrapText="1"/>
    </xf>
    <xf numFmtId="0" fontId="12" fillId="0" borderId="48" xfId="0" applyNumberFormat="1" applyFont="1" applyFill="1" applyBorder="1" applyAlignment="1" applyProtection="1">
      <alignment horizontal="left" vertical="center" wrapText="1"/>
    </xf>
    <xf numFmtId="0" fontId="12" fillId="0" borderId="49" xfId="0" applyNumberFormat="1" applyFont="1" applyFill="1" applyBorder="1" applyAlignment="1" applyProtection="1">
      <alignment horizontal="left" vertical="center"/>
    </xf>
    <xf numFmtId="0" fontId="12" fillId="0" borderId="50" xfId="0" applyNumberFormat="1" applyFont="1" applyFill="1" applyBorder="1" applyAlignment="1" applyProtection="1">
      <alignment horizontal="left" vertical="center"/>
    </xf>
    <xf numFmtId="0" fontId="12" fillId="0" borderId="51" xfId="0" applyNumberFormat="1" applyFont="1" applyFill="1" applyBorder="1" applyAlignment="1" applyProtection="1">
      <alignment horizontal="left" vertical="center"/>
    </xf>
    <xf numFmtId="0" fontId="12" fillId="0" borderId="28" xfId="0" applyNumberFormat="1" applyFont="1" applyFill="1" applyBorder="1" applyAlignment="1" applyProtection="1">
      <alignment horizontal="left" vertical="top" wrapText="1"/>
      <protection locked="0"/>
    </xf>
    <xf numFmtId="0" fontId="12" fillId="0" borderId="9" xfId="0" applyNumberFormat="1" applyFont="1" applyFill="1" applyBorder="1" applyAlignment="1" applyProtection="1">
      <alignment horizontal="left" vertical="top"/>
      <protection locked="0"/>
    </xf>
    <xf numFmtId="0" fontId="12" fillId="0" borderId="52" xfId="0" applyNumberFormat="1" applyFont="1" applyFill="1" applyBorder="1" applyAlignment="1" applyProtection="1">
      <alignment horizontal="left" vertical="top"/>
      <protection locked="0"/>
    </xf>
    <xf numFmtId="0" fontId="11" fillId="0" borderId="36" xfId="0" applyNumberFormat="1" applyFont="1" applyFill="1" applyBorder="1" applyAlignment="1" applyProtection="1">
      <alignment horizontal="left" vertical="center"/>
    </xf>
    <xf numFmtId="0" fontId="11" fillId="0" borderId="37" xfId="0" applyNumberFormat="1" applyFont="1" applyFill="1" applyBorder="1" applyAlignment="1" applyProtection="1">
      <alignment horizontal="left" vertical="center"/>
    </xf>
    <xf numFmtId="0" fontId="11" fillId="0" borderId="14" xfId="0" applyNumberFormat="1" applyFont="1" applyFill="1" applyBorder="1" applyAlignment="1" applyProtection="1">
      <alignment horizontal="left" vertical="center"/>
    </xf>
    <xf numFmtId="0" fontId="12" fillId="0" borderId="39" xfId="0" applyNumberFormat="1" applyFont="1" applyFill="1" applyBorder="1" applyAlignment="1">
      <alignment horizontal="center" vertical="center"/>
    </xf>
    <xf numFmtId="0" fontId="11" fillId="0" borderId="18" xfId="0" applyNumberFormat="1" applyFont="1" applyFill="1" applyBorder="1" applyAlignment="1">
      <alignment horizontal="left" vertical="center"/>
    </xf>
    <xf numFmtId="0" fontId="11" fillId="0" borderId="19" xfId="0" applyNumberFormat="1" applyFont="1" applyFill="1" applyBorder="1" applyAlignment="1">
      <alignment horizontal="left" vertical="center"/>
    </xf>
    <xf numFmtId="0" fontId="2" fillId="0" borderId="12" xfId="0" applyNumberFormat="1" applyFont="1" applyFill="1" applyBorder="1" applyAlignment="1">
      <alignment horizontal="center" vertical="center"/>
    </xf>
    <xf numFmtId="0" fontId="2" fillId="0" borderId="20" xfId="0" applyNumberFormat="1" applyFont="1" applyFill="1" applyBorder="1" applyAlignment="1">
      <alignment horizontal="center" vertical="center"/>
    </xf>
    <xf numFmtId="0" fontId="2" fillId="0" borderId="39" xfId="0" applyNumberFormat="1" applyFont="1" applyFill="1" applyBorder="1" applyAlignment="1">
      <alignment horizontal="center" vertical="center"/>
    </xf>
    <xf numFmtId="0" fontId="12" fillId="2" borderId="12" xfId="0" applyNumberFormat="1" applyFont="1" applyFill="1" applyBorder="1" applyAlignment="1" applyProtection="1">
      <alignment horizontal="left" vertical="center" shrinkToFit="1"/>
      <protection locked="0"/>
    </xf>
    <xf numFmtId="0" fontId="12" fillId="2" borderId="20" xfId="0" applyNumberFormat="1" applyFont="1" applyFill="1" applyBorder="1" applyAlignment="1" applyProtection="1">
      <alignment horizontal="left" vertical="center" shrinkToFit="1"/>
      <protection locked="0"/>
    </xf>
    <xf numFmtId="0" fontId="12" fillId="2" borderId="39" xfId="0" applyNumberFormat="1" applyFont="1" applyFill="1" applyBorder="1" applyAlignment="1" applyProtection="1">
      <alignment horizontal="left" vertical="center" shrinkToFit="1"/>
      <protection locked="0"/>
    </xf>
    <xf numFmtId="0" fontId="12" fillId="2" borderId="24" xfId="0" applyNumberFormat="1" applyFont="1" applyFill="1" applyBorder="1" applyAlignment="1" applyProtection="1">
      <alignment horizontal="left" vertical="center" shrinkToFit="1"/>
      <protection locked="0"/>
    </xf>
    <xf numFmtId="0" fontId="12" fillId="2" borderId="21" xfId="0" applyNumberFormat="1" applyFont="1" applyFill="1" applyBorder="1" applyAlignment="1" applyProtection="1">
      <alignment horizontal="left" vertical="center" shrinkToFit="1"/>
      <protection locked="0"/>
    </xf>
    <xf numFmtId="0" fontId="12" fillId="2" borderId="67" xfId="0" applyNumberFormat="1" applyFont="1" applyFill="1" applyBorder="1" applyAlignment="1" applyProtection="1">
      <alignment horizontal="left" vertical="center" shrinkToFit="1"/>
      <protection locked="0"/>
    </xf>
    <xf numFmtId="0" fontId="12" fillId="0" borderId="12" xfId="0" applyNumberFormat="1" applyFont="1" applyFill="1" applyBorder="1" applyAlignment="1" applyProtection="1">
      <alignment horizontal="center" vertical="center"/>
    </xf>
    <xf numFmtId="0" fontId="12" fillId="0" borderId="20" xfId="0" applyNumberFormat="1" applyFont="1" applyFill="1" applyBorder="1" applyAlignment="1" applyProtection="1">
      <alignment horizontal="center" vertical="center"/>
    </xf>
    <xf numFmtId="0" fontId="12" fillId="0" borderId="39" xfId="0" applyNumberFormat="1" applyFont="1" applyFill="1" applyBorder="1" applyAlignment="1" applyProtection="1">
      <alignment horizontal="center" vertical="center"/>
    </xf>
    <xf numFmtId="0" fontId="12" fillId="0" borderId="23" xfId="0" applyNumberFormat="1" applyFont="1" applyFill="1" applyBorder="1" applyAlignment="1" applyProtection="1">
      <alignment horizontal="center" vertical="center"/>
    </xf>
    <xf numFmtId="0" fontId="11" fillId="0" borderId="12" xfId="0" applyNumberFormat="1" applyFont="1" applyFill="1" applyBorder="1" applyAlignment="1">
      <alignment horizontal="left" vertical="center"/>
    </xf>
    <xf numFmtId="0" fontId="11" fillId="0" borderId="39" xfId="0" applyNumberFormat="1" applyFont="1" applyFill="1" applyBorder="1" applyAlignment="1">
      <alignment horizontal="left" vertical="center"/>
    </xf>
    <xf numFmtId="0" fontId="11" fillId="0" borderId="42" xfId="0" applyNumberFormat="1" applyFont="1" applyFill="1" applyBorder="1" applyAlignment="1" applyProtection="1">
      <alignment horizontal="left" vertical="center" wrapText="1"/>
    </xf>
    <xf numFmtId="0" fontId="11" fillId="0" borderId="48" xfId="0" applyNumberFormat="1" applyFont="1" applyFill="1" applyBorder="1" applyAlignment="1" applyProtection="1">
      <alignment horizontal="left" vertical="center" wrapText="1"/>
    </xf>
    <xf numFmtId="0" fontId="11" fillId="0" borderId="53" xfId="0" applyNumberFormat="1" applyFont="1" applyFill="1" applyBorder="1" applyAlignment="1" applyProtection="1">
      <alignment horizontal="left" vertical="center" wrapText="1"/>
    </xf>
    <xf numFmtId="0" fontId="19" fillId="0" borderId="29" xfId="0" applyNumberFormat="1" applyFont="1" applyFill="1" applyBorder="1" applyAlignment="1" applyProtection="1">
      <alignment horizontal="left" vertical="center"/>
    </xf>
    <xf numFmtId="0" fontId="19" fillId="0" borderId="18" xfId="0" applyNumberFormat="1" applyFont="1" applyFill="1" applyBorder="1" applyAlignment="1" applyProtection="1">
      <alignment horizontal="left" vertical="center"/>
    </xf>
    <xf numFmtId="0" fontId="19" fillId="0" borderId="19" xfId="0" applyNumberFormat="1" applyFont="1" applyFill="1" applyBorder="1" applyAlignment="1" applyProtection="1">
      <alignment horizontal="left" vertical="center"/>
    </xf>
    <xf numFmtId="0" fontId="19" fillId="0" borderId="12" xfId="0" applyNumberFormat="1" applyFont="1" applyFill="1" applyBorder="1" applyAlignment="1" applyProtection="1">
      <alignment horizontal="left" vertical="center"/>
    </xf>
    <xf numFmtId="0" fontId="19" fillId="0" borderId="20" xfId="0" applyNumberFormat="1" applyFont="1" applyFill="1" applyBorder="1" applyAlignment="1" applyProtection="1">
      <alignment horizontal="left" vertical="center"/>
    </xf>
    <xf numFmtId="0" fontId="19" fillId="0" borderId="23" xfId="0" applyNumberFormat="1" applyFont="1" applyFill="1" applyBorder="1" applyAlignment="1" applyProtection="1">
      <alignment horizontal="left" vertical="center"/>
    </xf>
    <xf numFmtId="164" fontId="12" fillId="0" borderId="20" xfId="0" applyNumberFormat="1" applyFont="1" applyFill="1" applyBorder="1" applyAlignment="1" applyProtection="1">
      <alignment horizontal="center" vertical="center"/>
    </xf>
    <xf numFmtId="164" fontId="12" fillId="0" borderId="23" xfId="0" applyNumberFormat="1" applyFont="1" applyFill="1" applyBorder="1" applyAlignment="1" applyProtection="1">
      <alignment horizontal="center" vertical="center"/>
    </xf>
    <xf numFmtId="164" fontId="2" fillId="0" borderId="12" xfId="0" quotePrefix="1" applyNumberFormat="1" applyFont="1" applyFill="1" applyBorder="1" applyAlignment="1" applyProtection="1">
      <alignment horizontal="center" vertical="center" wrapText="1"/>
    </xf>
    <xf numFmtId="164" fontId="2" fillId="0" borderId="39" xfId="0" quotePrefix="1" applyNumberFormat="1" applyFont="1" applyFill="1" applyBorder="1" applyAlignment="1" applyProtection="1">
      <alignment horizontal="center" vertical="center" wrapText="1"/>
    </xf>
    <xf numFmtId="0" fontId="11" fillId="0" borderId="34"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center" vertical="center" wrapText="1"/>
    </xf>
    <xf numFmtId="0" fontId="2" fillId="0" borderId="34" xfId="0" applyNumberFormat="1" applyFont="1" applyFill="1" applyBorder="1" applyAlignment="1" applyProtection="1">
      <alignment horizontal="left" vertical="top" wrapText="1"/>
    </xf>
    <xf numFmtId="0" fontId="2" fillId="0" borderId="3" xfId="0" applyNumberFormat="1" applyFont="1" applyFill="1" applyBorder="1" applyAlignment="1" applyProtection="1">
      <alignment horizontal="left" vertical="top" wrapText="1"/>
    </xf>
    <xf numFmtId="14" fontId="20" fillId="0" borderId="20" xfId="0" applyNumberFormat="1" applyFont="1" applyFill="1" applyBorder="1" applyAlignment="1" applyProtection="1">
      <alignment horizontal="center" vertical="center"/>
    </xf>
    <xf numFmtId="14" fontId="20" fillId="0" borderId="23" xfId="0" applyNumberFormat="1" applyFont="1" applyFill="1" applyBorder="1" applyAlignment="1" applyProtection="1">
      <alignment horizontal="center" vertical="center"/>
    </xf>
    <xf numFmtId="0" fontId="20" fillId="0" borderId="12" xfId="0" applyNumberFormat="1" applyFont="1" applyFill="1" applyBorder="1" applyAlignment="1" applyProtection="1">
      <alignment horizontal="center" vertical="center"/>
    </xf>
    <xf numFmtId="0" fontId="20" fillId="0" borderId="20"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0" fontId="9" fillId="0" borderId="57" xfId="0" applyNumberFormat="1" applyFont="1" applyFill="1" applyBorder="1" applyAlignment="1" applyProtection="1">
      <alignment horizontal="left" vertical="top" wrapText="1"/>
    </xf>
    <xf numFmtId="0" fontId="9" fillId="0" borderId="20" xfId="0" applyNumberFormat="1" applyFont="1" applyFill="1" applyBorder="1" applyAlignment="1" applyProtection="1">
      <alignment horizontal="left" vertical="top" wrapText="1"/>
    </xf>
    <xf numFmtId="0" fontId="9" fillId="0" borderId="39" xfId="0" applyNumberFormat="1" applyFont="1" applyFill="1" applyBorder="1" applyAlignment="1" applyProtection="1">
      <alignment horizontal="left" vertical="top" wrapText="1"/>
    </xf>
    <xf numFmtId="0" fontId="9" fillId="0" borderId="12" xfId="0" applyNumberFormat="1" applyFont="1" applyFill="1" applyBorder="1" applyAlignment="1" applyProtection="1">
      <alignment horizontal="left" vertical="top" wrapText="1"/>
    </xf>
    <xf numFmtId="0" fontId="9" fillId="0" borderId="23" xfId="0" applyNumberFormat="1" applyFont="1" applyFill="1" applyBorder="1" applyAlignment="1" applyProtection="1">
      <alignment horizontal="left" vertical="top" wrapText="1"/>
    </xf>
    <xf numFmtId="0" fontId="19" fillId="0" borderId="45" xfId="0" applyNumberFormat="1" applyFont="1" applyFill="1" applyBorder="1" applyAlignment="1" applyProtection="1">
      <alignment horizontal="center" vertical="center"/>
    </xf>
    <xf numFmtId="0" fontId="19" fillId="0" borderId="37" xfId="0" applyNumberFormat="1" applyFont="1" applyFill="1" applyBorder="1" applyAlignment="1" applyProtection="1">
      <alignment horizontal="center" vertical="center"/>
    </xf>
    <xf numFmtId="0" fontId="19" fillId="0" borderId="14" xfId="0" applyNumberFormat="1" applyFont="1" applyFill="1" applyBorder="1" applyAlignment="1" applyProtection="1">
      <alignment horizontal="center" vertical="center"/>
    </xf>
    <xf numFmtId="0" fontId="12" fillId="0" borderId="28" xfId="0" applyNumberFormat="1" applyFont="1" applyFill="1" applyBorder="1" applyAlignment="1" applyProtection="1">
      <alignment horizontal="left" vertical="top"/>
      <protection locked="0"/>
    </xf>
    <xf numFmtId="0" fontId="11" fillId="0" borderId="20" xfId="0" applyNumberFormat="1" applyFont="1" applyFill="1" applyBorder="1" applyAlignment="1">
      <alignment horizontal="left" vertical="center"/>
    </xf>
    <xf numFmtId="0" fontId="11" fillId="0" borderId="29" xfId="0" applyNumberFormat="1" applyFont="1" applyFill="1" applyBorder="1" applyAlignment="1" applyProtection="1">
      <alignment horizontal="left" vertical="center"/>
    </xf>
    <xf numFmtId="0" fontId="11" fillId="0" borderId="18" xfId="0" applyNumberFormat="1" applyFont="1" applyFill="1" applyBorder="1" applyAlignment="1" applyProtection="1">
      <alignment horizontal="left" vertical="center"/>
    </xf>
    <xf numFmtId="0" fontId="11" fillId="0" borderId="19" xfId="0" applyNumberFormat="1" applyFont="1" applyFill="1" applyBorder="1" applyAlignment="1" applyProtection="1">
      <alignment horizontal="left" vertical="center"/>
    </xf>
    <xf numFmtId="0" fontId="6" fillId="0" borderId="49" xfId="0" applyNumberFormat="1" applyFont="1" applyFill="1" applyBorder="1" applyAlignment="1">
      <alignment horizontal="left" vertical="center"/>
    </xf>
    <xf numFmtId="0" fontId="6" fillId="0" borderId="50" xfId="0" applyNumberFormat="1" applyFont="1" applyFill="1" applyBorder="1" applyAlignment="1">
      <alignment horizontal="left" vertical="center"/>
    </xf>
    <xf numFmtId="0" fontId="6" fillId="0" borderId="51" xfId="0" applyNumberFormat="1" applyFont="1" applyFill="1" applyBorder="1" applyAlignment="1">
      <alignment horizontal="left" vertical="center"/>
    </xf>
    <xf numFmtId="164" fontId="12" fillId="0" borderId="20" xfId="0" applyNumberFormat="1" applyFont="1" applyFill="1" applyBorder="1" applyAlignment="1" applyProtection="1">
      <alignment horizontal="left" vertical="center"/>
    </xf>
    <xf numFmtId="164" fontId="12" fillId="0" borderId="23" xfId="0" applyNumberFormat="1" applyFont="1" applyFill="1" applyBorder="1" applyAlignment="1" applyProtection="1">
      <alignment horizontal="left" vertical="center"/>
    </xf>
    <xf numFmtId="0" fontId="12" fillId="0" borderId="0" xfId="0" applyNumberFormat="1" applyFont="1" applyFill="1" applyBorder="1" applyAlignment="1" applyProtection="1">
      <alignment horizontal="left" vertical="top" shrinkToFit="1"/>
      <protection locked="0"/>
    </xf>
    <xf numFmtId="0" fontId="12" fillId="0" borderId="0" xfId="0" applyFont="1" applyFill="1" applyBorder="1" applyAlignment="1">
      <alignment horizontal="left" vertical="top" shrinkToFit="1"/>
    </xf>
    <xf numFmtId="0" fontId="11" fillId="0" borderId="12" xfId="0" applyNumberFormat="1" applyFont="1" applyFill="1" applyBorder="1" applyAlignment="1" applyProtection="1">
      <alignment horizontal="left" vertical="center"/>
    </xf>
    <xf numFmtId="0" fontId="11" fillId="0" borderId="20" xfId="0" applyNumberFormat="1" applyFont="1" applyFill="1" applyBorder="1" applyAlignment="1" applyProtection="1">
      <alignment horizontal="left" vertical="center"/>
    </xf>
    <xf numFmtId="0" fontId="11" fillId="0" borderId="23" xfId="0" applyNumberFormat="1" applyFont="1" applyFill="1" applyBorder="1" applyAlignment="1" applyProtection="1">
      <alignment horizontal="left" vertical="center"/>
    </xf>
    <xf numFmtId="164" fontId="11" fillId="0" borderId="37" xfId="0" applyNumberFormat="1" applyFont="1" applyFill="1" applyBorder="1" applyAlignment="1" applyProtection="1">
      <alignment horizontal="left" vertical="center"/>
    </xf>
    <xf numFmtId="0" fontId="11" fillId="0" borderId="24" xfId="0" applyNumberFormat="1" applyFont="1" applyFill="1" applyBorder="1" applyAlignment="1" applyProtection="1">
      <alignment horizontal="left" vertical="center"/>
    </xf>
    <xf numFmtId="0" fontId="11" fillId="0" borderId="21" xfId="0" applyNumberFormat="1" applyFont="1" applyFill="1" applyBorder="1" applyAlignment="1" applyProtection="1">
      <alignment horizontal="left" vertical="center"/>
    </xf>
    <xf numFmtId="0" fontId="11" fillId="0" borderId="27" xfId="0" applyNumberFormat="1" applyFont="1" applyFill="1" applyBorder="1" applyAlignment="1" applyProtection="1">
      <alignment horizontal="left" vertical="center"/>
    </xf>
    <xf numFmtId="0" fontId="12" fillId="0" borderId="20" xfId="0" applyNumberFormat="1" applyFont="1" applyFill="1" applyBorder="1" applyAlignment="1" applyProtection="1">
      <alignment horizontal="left" vertical="center"/>
    </xf>
    <xf numFmtId="0" fontId="12" fillId="0" borderId="23" xfId="0" applyNumberFormat="1" applyFont="1" applyFill="1" applyBorder="1" applyAlignment="1" applyProtection="1">
      <alignment horizontal="left" vertical="center"/>
    </xf>
    <xf numFmtId="164" fontId="11" fillId="0" borderId="36" xfId="0" applyNumberFormat="1" applyFont="1" applyFill="1" applyBorder="1" applyAlignment="1" applyProtection="1">
      <alignment horizontal="left" vertical="center"/>
    </xf>
    <xf numFmtId="164" fontId="11" fillId="0" borderId="14" xfId="0" applyNumberFormat="1" applyFont="1" applyFill="1" applyBorder="1" applyAlignment="1" applyProtection="1">
      <alignment horizontal="left" vertical="center"/>
    </xf>
    <xf numFmtId="2" fontId="11" fillId="0" borderId="36" xfId="0" applyNumberFormat="1" applyFont="1" applyFill="1" applyBorder="1" applyAlignment="1" applyProtection="1">
      <alignment horizontal="center" vertical="center"/>
    </xf>
    <xf numFmtId="2" fontId="11" fillId="0" borderId="59" xfId="0" applyNumberFormat="1" applyFont="1" applyFill="1" applyBorder="1" applyAlignment="1" applyProtection="1">
      <alignment horizontal="center" vertical="center"/>
    </xf>
    <xf numFmtId="2" fontId="11" fillId="0" borderId="57" xfId="0" applyNumberFormat="1" applyFont="1" applyFill="1" applyBorder="1" applyAlignment="1" applyProtection="1">
      <alignment horizontal="center" vertical="center"/>
    </xf>
    <xf numFmtId="2" fontId="11" fillId="0" borderId="23" xfId="0" applyNumberFormat="1" applyFont="1" applyFill="1" applyBorder="1" applyAlignment="1" applyProtection="1">
      <alignment horizontal="center" vertical="center"/>
    </xf>
    <xf numFmtId="0" fontId="12" fillId="0" borderId="2" xfId="0" applyNumberFormat="1" applyFont="1" applyFill="1" applyBorder="1" applyAlignment="1" applyProtection="1">
      <alignment horizontal="left" vertical="center"/>
    </xf>
    <xf numFmtId="0" fontId="12" fillId="0" borderId="0" xfId="0" applyNumberFormat="1" applyFont="1" applyFill="1" applyBorder="1" applyAlignment="1" applyProtection="1">
      <alignment horizontal="left" vertical="center"/>
    </xf>
    <xf numFmtId="0" fontId="11" fillId="0" borderId="28" xfId="0" applyNumberFormat="1" applyFont="1" applyFill="1" applyBorder="1" applyAlignment="1" applyProtection="1">
      <alignment horizontal="left" vertical="center"/>
    </xf>
    <xf numFmtId="0" fontId="11" fillId="0" borderId="9" xfId="0" applyNumberFormat="1" applyFont="1" applyFill="1" applyBorder="1" applyAlignment="1" applyProtection="1">
      <alignment horizontal="left" vertical="center"/>
    </xf>
    <xf numFmtId="0" fontId="12" fillId="0" borderId="55" xfId="0" applyNumberFormat="1" applyFont="1" applyFill="1" applyBorder="1" applyAlignment="1" applyProtection="1">
      <alignment horizontal="left" vertical="center"/>
    </xf>
    <xf numFmtId="0" fontId="12" fillId="0" borderId="56" xfId="0" applyNumberFormat="1" applyFont="1" applyFill="1" applyBorder="1" applyAlignment="1" applyProtection="1">
      <alignment horizontal="left" vertical="center"/>
    </xf>
    <xf numFmtId="2" fontId="11" fillId="0" borderId="55" xfId="0" applyNumberFormat="1" applyFont="1" applyFill="1" applyBorder="1" applyAlignment="1" applyProtection="1">
      <alignment horizontal="center" vertical="center"/>
    </xf>
    <xf numFmtId="2" fontId="11" fillId="0" borderId="33" xfId="0" applyNumberFormat="1" applyFont="1" applyFill="1" applyBorder="1" applyAlignment="1" applyProtection="1">
      <alignment horizontal="center" vertical="center"/>
    </xf>
    <xf numFmtId="0" fontId="11" fillId="0" borderId="2" xfId="0" applyNumberFormat="1" applyFont="1" applyFill="1" applyBorder="1" applyAlignment="1" applyProtection="1">
      <alignment horizontal="left" vertical="center"/>
    </xf>
    <xf numFmtId="0" fontId="11" fillId="0" borderId="0" xfId="0" applyNumberFormat="1" applyFont="1" applyFill="1" applyBorder="1" applyAlignment="1" applyProtection="1">
      <alignment horizontal="left" vertical="center"/>
    </xf>
    <xf numFmtId="0" fontId="11" fillId="0" borderId="10" xfId="0" applyNumberFormat="1" applyFont="1" applyFill="1" applyBorder="1" applyAlignment="1" applyProtection="1">
      <alignment vertical="center"/>
    </xf>
    <xf numFmtId="0" fontId="11" fillId="0" borderId="29" xfId="0" applyNumberFormat="1" applyFont="1" applyFill="1" applyBorder="1" applyAlignment="1" applyProtection="1">
      <alignment vertical="center"/>
    </xf>
    <xf numFmtId="0" fontId="13" fillId="0" borderId="2" xfId="0" applyNumberFormat="1" applyFont="1" applyFill="1" applyBorder="1" applyAlignment="1" applyProtection="1">
      <alignment horizontal="left" vertical="center"/>
    </xf>
    <xf numFmtId="0" fontId="13" fillId="0" borderId="0" xfId="0" applyNumberFormat="1" applyFont="1" applyFill="1" applyBorder="1" applyAlignment="1" applyProtection="1">
      <alignment horizontal="left" vertical="center"/>
    </xf>
    <xf numFmtId="0" fontId="11" fillId="0" borderId="15" xfId="0" applyFont="1" applyFill="1" applyBorder="1" applyAlignment="1" applyProtection="1">
      <alignment horizontal="left"/>
    </xf>
    <xf numFmtId="0" fontId="11" fillId="0" borderId="36" xfId="0" applyFont="1" applyFill="1" applyBorder="1" applyAlignment="1" applyProtection="1">
      <alignment horizontal="left"/>
    </xf>
    <xf numFmtId="0" fontId="11" fillId="0" borderId="29" xfId="0" applyFont="1" applyFill="1" applyBorder="1" applyAlignment="1">
      <alignment horizontal="left"/>
    </xf>
    <xf numFmtId="0" fontId="11" fillId="0" borderId="18" xfId="0" applyFont="1" applyFill="1" applyBorder="1" applyAlignment="1">
      <alignment horizontal="left"/>
    </xf>
    <xf numFmtId="0" fontId="12" fillId="0" borderId="12" xfId="0" applyNumberFormat="1" applyFont="1" applyFill="1" applyBorder="1" applyAlignment="1" applyProtection="1">
      <alignment horizontal="left" vertical="center"/>
    </xf>
    <xf numFmtId="0" fontId="11" fillId="0" borderId="17" xfId="0" applyNumberFormat="1" applyFont="1" applyFill="1" applyBorder="1" applyAlignment="1" applyProtection="1">
      <alignment horizontal="center" vertical="center" wrapText="1"/>
    </xf>
    <xf numFmtId="0" fontId="11" fillId="0" borderId="18" xfId="0" applyNumberFormat="1" applyFont="1" applyFill="1" applyBorder="1" applyAlignment="1" applyProtection="1">
      <alignment horizontal="center" vertical="center" wrapText="1"/>
    </xf>
    <xf numFmtId="0" fontId="11" fillId="0" borderId="19" xfId="0" applyNumberFormat="1" applyFont="1" applyFill="1" applyBorder="1" applyAlignment="1" applyProtection="1">
      <alignment horizontal="center" vertical="center" wrapText="1"/>
    </xf>
    <xf numFmtId="0" fontId="2" fillId="0" borderId="57" xfId="0" applyNumberFormat="1" applyFont="1" applyFill="1" applyBorder="1" applyAlignment="1" applyProtection="1">
      <alignment horizontal="left" vertical="top" wrapText="1"/>
    </xf>
    <xf numFmtId="0" fontId="2" fillId="0" borderId="20" xfId="0" applyNumberFormat="1" applyFont="1" applyFill="1" applyBorder="1" applyAlignment="1" applyProtection="1">
      <alignment horizontal="left" vertical="top" wrapText="1"/>
    </xf>
    <xf numFmtId="0" fontId="2" fillId="0" borderId="39" xfId="0" applyNumberFormat="1" applyFont="1" applyFill="1" applyBorder="1" applyAlignment="1" applyProtection="1">
      <alignment horizontal="left" vertical="top" wrapText="1"/>
    </xf>
    <xf numFmtId="14" fontId="5" fillId="0" borderId="37" xfId="0" applyNumberFormat="1" applyFont="1" applyFill="1" applyBorder="1" applyAlignment="1" applyProtection="1">
      <alignment horizontal="center" vertical="center"/>
    </xf>
    <xf numFmtId="14" fontId="5" fillId="0" borderId="59" xfId="0" applyNumberFormat="1" applyFont="1" applyFill="1" applyBorder="1" applyAlignment="1" applyProtection="1">
      <alignment horizontal="center" vertical="center"/>
    </xf>
    <xf numFmtId="0" fontId="2" fillId="0" borderId="12" xfId="0" applyNumberFormat="1" applyFont="1" applyFill="1" applyBorder="1" applyAlignment="1" applyProtection="1">
      <alignment horizontal="left" vertical="top"/>
    </xf>
    <xf numFmtId="0" fontId="2" fillId="0" borderId="20" xfId="0" applyNumberFormat="1" applyFont="1" applyFill="1" applyBorder="1" applyAlignment="1" applyProtection="1">
      <alignment horizontal="left" vertical="top"/>
    </xf>
    <xf numFmtId="0" fontId="2" fillId="0" borderId="23" xfId="0" applyNumberFormat="1" applyFont="1" applyFill="1" applyBorder="1" applyAlignment="1" applyProtection="1">
      <alignment horizontal="left" vertical="top"/>
    </xf>
    <xf numFmtId="0" fontId="11" fillId="0" borderId="50" xfId="0" applyNumberFormat="1" applyFont="1" applyFill="1" applyBorder="1" applyAlignment="1" applyProtection="1">
      <alignment horizontal="center" vertical="center"/>
    </xf>
    <xf numFmtId="0" fontId="11" fillId="0" borderId="9" xfId="0" applyNumberFormat="1" applyFont="1" applyFill="1" applyBorder="1" applyAlignment="1" applyProtection="1">
      <alignment horizontal="center" vertical="center"/>
    </xf>
    <xf numFmtId="0" fontId="11" fillId="0" borderId="50" xfId="0" applyNumberFormat="1" applyFont="1" applyFill="1" applyBorder="1" applyAlignment="1" applyProtection="1">
      <alignment horizontal="left" vertical="center"/>
    </xf>
    <xf numFmtId="2" fontId="11" fillId="0" borderId="45" xfId="0" applyNumberFormat="1" applyFont="1" applyFill="1" applyBorder="1" applyAlignment="1" applyProtection="1">
      <alignment horizontal="center" vertical="center"/>
    </xf>
    <xf numFmtId="0" fontId="11" fillId="0" borderId="10" xfId="0" applyNumberFormat="1" applyFont="1" applyFill="1" applyBorder="1" applyAlignment="1" applyProtection="1">
      <alignment horizontal="center" vertical="center"/>
    </xf>
    <xf numFmtId="0" fontId="11" fillId="0" borderId="58" xfId="0" applyNumberFormat="1" applyFont="1" applyFill="1" applyBorder="1" applyAlignment="1" applyProtection="1">
      <alignment horizontal="center" vertical="center"/>
    </xf>
    <xf numFmtId="0" fontId="21" fillId="0" borderId="12" xfId="0" applyFont="1" applyFill="1" applyBorder="1" applyAlignment="1" applyProtection="1">
      <alignment horizontal="center" vertical="center" wrapText="1"/>
    </xf>
    <xf numFmtId="0" fontId="21" fillId="0" borderId="20" xfId="0" applyFont="1" applyFill="1" applyBorder="1" applyAlignment="1" applyProtection="1">
      <alignment horizontal="center" vertical="center" wrapText="1"/>
    </xf>
    <xf numFmtId="0" fontId="21" fillId="0" borderId="23" xfId="0" applyFont="1" applyFill="1" applyBorder="1" applyAlignment="1" applyProtection="1">
      <alignment horizontal="center" vertical="center" wrapText="1"/>
    </xf>
    <xf numFmtId="0" fontId="21" fillId="0" borderId="6" xfId="0" applyFont="1" applyBorder="1" applyAlignment="1" applyProtection="1">
      <alignment horizontal="center" vertical="center"/>
    </xf>
    <xf numFmtId="0" fontId="21" fillId="0" borderId="65" xfId="0" applyFont="1" applyBorder="1" applyAlignment="1" applyProtection="1">
      <alignment horizontal="center" vertical="center"/>
    </xf>
    <xf numFmtId="0" fontId="21" fillId="0" borderId="57" xfId="0" applyFont="1" applyFill="1" applyBorder="1" applyAlignment="1" applyProtection="1">
      <alignment horizontal="center" vertical="center" wrapText="1"/>
    </xf>
    <xf numFmtId="0" fontId="21" fillId="0" borderId="57" xfId="0" applyFont="1" applyBorder="1" applyAlignment="1" applyProtection="1">
      <alignment horizontal="center" vertical="center"/>
    </xf>
    <xf numFmtId="0" fontId="21" fillId="0" borderId="20"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32" xfId="0" applyFont="1" applyBorder="1" applyAlignment="1" applyProtection="1">
      <alignment horizontal="center" vertical="center" wrapText="1"/>
    </xf>
    <xf numFmtId="0" fontId="21" fillId="0" borderId="7" xfId="0" applyFont="1" applyBorder="1" applyAlignment="1" applyProtection="1">
      <alignment horizontal="center" vertical="center" wrapText="1"/>
    </xf>
    <xf numFmtId="0" fontId="21" fillId="0" borderId="25" xfId="0" applyFont="1" applyBorder="1" applyAlignment="1" applyProtection="1">
      <alignment horizontal="center" vertical="center" wrapText="1"/>
    </xf>
    <xf numFmtId="0" fontId="21" fillId="0" borderId="66" xfId="0" applyFont="1" applyBorder="1" applyAlignment="1" applyProtection="1">
      <alignment horizontal="center" vertical="center" wrapText="1"/>
    </xf>
    <xf numFmtId="0" fontId="21" fillId="0" borderId="8" xfId="0" applyFont="1" applyBorder="1" applyAlignment="1" applyProtection="1">
      <alignment horizontal="center" vertical="center"/>
    </xf>
    <xf numFmtId="0" fontId="21" fillId="0" borderId="2" xfId="0" applyFont="1" applyBorder="1" applyAlignment="1" applyProtection="1">
      <alignment horizontal="center" vertical="center"/>
    </xf>
    <xf numFmtId="0" fontId="21" fillId="0" borderId="22" xfId="0" applyFont="1" applyBorder="1" applyAlignment="1" applyProtection="1">
      <alignment horizontal="center" vertical="center"/>
    </xf>
    <xf numFmtId="0" fontId="7" fillId="0" borderId="49" xfId="0" applyFont="1" applyBorder="1" applyAlignment="1" applyProtection="1">
      <alignment horizontal="left" vertical="center"/>
    </xf>
    <xf numFmtId="0" fontId="7" fillId="0" borderId="50" xfId="0" applyFont="1" applyBorder="1" applyAlignment="1" applyProtection="1">
      <alignment horizontal="left" vertical="center"/>
    </xf>
    <xf numFmtId="0" fontId="7" fillId="0" borderId="51"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21" xfId="0" applyFont="1" applyBorder="1" applyAlignment="1" applyProtection="1">
      <alignment horizontal="left" vertical="center"/>
    </xf>
    <xf numFmtId="0" fontId="7" fillId="0" borderId="27" xfId="0" applyFont="1" applyBorder="1" applyAlignment="1" applyProtection="1">
      <alignment horizontal="left" vertical="center"/>
    </xf>
    <xf numFmtId="2" fontId="16" fillId="0" borderId="57" xfId="0" applyNumberFormat="1" applyFont="1" applyFill="1" applyBorder="1" applyAlignment="1" applyProtection="1">
      <alignment horizontal="center" vertical="center"/>
    </xf>
    <xf numFmtId="2" fontId="16" fillId="0" borderId="11" xfId="0" applyNumberFormat="1" applyFont="1" applyFill="1" applyBorder="1" applyAlignment="1" applyProtection="1">
      <alignment horizontal="center" vertical="center"/>
    </xf>
    <xf numFmtId="2" fontId="16" fillId="0" borderId="47" xfId="0" applyNumberFormat="1" applyFont="1" applyFill="1" applyBorder="1" applyAlignment="1" applyProtection="1">
      <alignment horizontal="center" vertical="center"/>
    </xf>
    <xf numFmtId="2" fontId="16" fillId="0" borderId="8" xfId="0" applyNumberFormat="1" applyFont="1" applyFill="1" applyBorder="1" applyAlignment="1" applyProtection="1">
      <alignment horizontal="center" vertical="center"/>
    </xf>
    <xf numFmtId="2" fontId="16" fillId="0" borderId="64" xfId="0" applyNumberFormat="1" applyFont="1" applyFill="1" applyBorder="1" applyAlignment="1" applyProtection="1">
      <alignment horizontal="center" vertical="center"/>
    </xf>
    <xf numFmtId="2" fontId="16" fillId="0" borderId="61" xfId="0" applyNumberFormat="1" applyFont="1" applyFill="1" applyBorder="1" applyAlignment="1" applyProtection="1">
      <alignment horizontal="center" vertical="center"/>
    </xf>
    <xf numFmtId="2" fontId="16" fillId="0" borderId="62" xfId="0" applyNumberFormat="1" applyFont="1" applyFill="1" applyBorder="1" applyAlignment="1" applyProtection="1">
      <alignment horizontal="center" vertical="center"/>
    </xf>
    <xf numFmtId="2" fontId="16" fillId="0" borderId="35" xfId="0" applyNumberFormat="1" applyFont="1" applyFill="1" applyBorder="1" applyAlignment="1" applyProtection="1">
      <alignment horizontal="center" vertical="center"/>
    </xf>
    <xf numFmtId="2" fontId="16" fillId="0" borderId="13" xfId="0" applyNumberFormat="1" applyFont="1" applyFill="1" applyBorder="1" applyAlignment="1" applyProtection="1">
      <alignment horizontal="center" vertical="center"/>
    </xf>
    <xf numFmtId="2" fontId="16" fillId="0" borderId="4" xfId="0" applyNumberFormat="1" applyFont="1" applyFill="1" applyBorder="1" applyAlignment="1" applyProtection="1">
      <alignment horizontal="center" vertical="center"/>
    </xf>
    <xf numFmtId="2" fontId="16" fillId="0" borderId="16" xfId="0" applyNumberFormat="1" applyFont="1" applyFill="1" applyBorder="1" applyAlignment="1" applyProtection="1">
      <alignment horizontal="center" vertical="center"/>
    </xf>
    <xf numFmtId="0" fontId="16" fillId="0" borderId="60" xfId="0" applyFont="1" applyFill="1" applyBorder="1" applyAlignment="1" applyProtection="1">
      <alignment horizontal="center"/>
    </xf>
    <xf numFmtId="0" fontId="16" fillId="0" borderId="50" xfId="0" applyFont="1" applyFill="1" applyBorder="1" applyAlignment="1" applyProtection="1">
      <alignment horizontal="center"/>
    </xf>
    <xf numFmtId="0" fontId="16" fillId="0" borderId="51" xfId="0" applyFont="1" applyFill="1" applyBorder="1" applyAlignment="1" applyProtection="1">
      <alignment horizontal="center"/>
    </xf>
    <xf numFmtId="0" fontId="16" fillId="0" borderId="1" xfId="0" applyFont="1" applyFill="1" applyBorder="1" applyAlignment="1" applyProtection="1">
      <alignment horizontal="center"/>
    </xf>
    <xf numFmtId="0" fontId="16" fillId="0" borderId="0" xfId="0" applyFont="1" applyFill="1" applyBorder="1" applyAlignment="1" applyProtection="1">
      <alignment horizontal="center"/>
    </xf>
    <xf numFmtId="0" fontId="16" fillId="0" borderId="30" xfId="0" applyFont="1" applyFill="1" applyBorder="1" applyAlignment="1" applyProtection="1">
      <alignment horizontal="center"/>
    </xf>
    <xf numFmtId="0" fontId="16" fillId="0" borderId="26" xfId="0" applyFont="1" applyFill="1" applyBorder="1" applyAlignment="1" applyProtection="1">
      <alignment horizontal="center"/>
    </xf>
    <xf numFmtId="0" fontId="16" fillId="0" borderId="9" xfId="0" applyFont="1" applyFill="1" applyBorder="1" applyAlignment="1" applyProtection="1">
      <alignment horizontal="center"/>
    </xf>
    <xf numFmtId="0" fontId="16" fillId="0" borderId="52" xfId="0" applyFont="1" applyFill="1" applyBorder="1" applyAlignment="1" applyProtection="1">
      <alignment horizontal="center"/>
    </xf>
    <xf numFmtId="0" fontId="21" fillId="0" borderId="35" xfId="0" applyFont="1" applyFill="1" applyBorder="1" applyAlignment="1" applyProtection="1">
      <alignment horizontal="center" vertical="center" wrapText="1"/>
    </xf>
    <xf numFmtId="0" fontId="21" fillId="0" borderId="65" xfId="0" applyFont="1" applyFill="1" applyBorder="1" applyAlignment="1" applyProtection="1">
      <alignment horizontal="center" vertical="center" wrapText="1"/>
    </xf>
    <xf numFmtId="0" fontId="21" fillId="0" borderId="47" xfId="0" applyFont="1" applyFill="1" applyBorder="1" applyAlignment="1" applyProtection="1">
      <alignment horizontal="center" vertical="center" wrapText="1"/>
    </xf>
    <xf numFmtId="0" fontId="21" fillId="0" borderId="22" xfId="0" applyFont="1" applyFill="1" applyBorder="1" applyAlignment="1" applyProtection="1">
      <alignment horizontal="center" vertical="center" wrapText="1"/>
    </xf>
    <xf numFmtId="14" fontId="13" fillId="0" borderId="37" xfId="0" applyNumberFormat="1" applyFont="1" applyFill="1" applyBorder="1" applyAlignment="1" applyProtection="1">
      <alignment horizontal="center" vertical="center"/>
    </xf>
    <xf numFmtId="14" fontId="13" fillId="0" borderId="59" xfId="0" applyNumberFormat="1" applyFont="1" applyFill="1" applyBorder="1" applyAlignment="1" applyProtection="1">
      <alignment horizontal="center" vertical="center"/>
    </xf>
    <xf numFmtId="0" fontId="11" fillId="0" borderId="26" xfId="0" applyNumberFormat="1" applyFont="1" applyFill="1" applyBorder="1" applyAlignment="1" applyProtection="1">
      <alignment horizontal="center" vertical="center"/>
    </xf>
    <xf numFmtId="0" fontId="11" fillId="0" borderId="63" xfId="0" applyNumberFormat="1" applyFont="1" applyFill="1" applyBorder="1" applyAlignment="1" applyProtection="1">
      <alignment horizontal="center" vertical="center"/>
    </xf>
    <xf numFmtId="49" fontId="21" fillId="0" borderId="60" xfId="0" applyNumberFormat="1" applyFont="1" applyBorder="1" applyAlignment="1" applyProtection="1">
      <alignment horizontal="center" vertical="center"/>
    </xf>
    <xf numFmtId="49" fontId="21" fillId="0" borderId="26" xfId="0" applyNumberFormat="1" applyFont="1" applyBorder="1" applyAlignment="1" applyProtection="1">
      <alignment horizontal="center" vertical="center"/>
    </xf>
    <xf numFmtId="2" fontId="21" fillId="0" borderId="61" xfId="0" applyNumberFormat="1" applyFont="1" applyFill="1" applyBorder="1" applyAlignment="1" applyProtection="1">
      <alignment horizontal="center" vertical="center"/>
    </xf>
    <xf numFmtId="2" fontId="21" fillId="0" borderId="62" xfId="0" applyNumberFormat="1" applyFont="1" applyFill="1" applyBorder="1" applyAlignment="1" applyProtection="1">
      <alignment horizontal="center" vertical="center"/>
    </xf>
    <xf numFmtId="2" fontId="21" fillId="0" borderId="28" xfId="0" applyNumberFormat="1" applyFont="1" applyFill="1" applyBorder="1" applyAlignment="1" applyProtection="1">
      <alignment horizontal="left" vertical="center"/>
    </xf>
    <xf numFmtId="2" fontId="21" fillId="0" borderId="9" xfId="0" applyNumberFormat="1" applyFont="1" applyFill="1" applyBorder="1" applyAlignment="1" applyProtection="1">
      <alignment horizontal="left" vertical="center"/>
    </xf>
    <xf numFmtId="2" fontId="21" fillId="0" borderId="52" xfId="0" applyNumberFormat="1" applyFont="1" applyFill="1" applyBorder="1" applyAlignment="1" applyProtection="1">
      <alignment horizontal="left" vertical="center"/>
    </xf>
    <xf numFmtId="0" fontId="21" fillId="0" borderId="49" xfId="0" applyFont="1" applyBorder="1" applyAlignment="1" applyProtection="1">
      <alignment horizontal="left" vertical="center" wrapText="1"/>
    </xf>
    <xf numFmtId="0" fontId="21" fillId="0" borderId="50" xfId="0" applyFont="1" applyBorder="1" applyAlignment="1" applyProtection="1">
      <alignment horizontal="left" vertical="center"/>
    </xf>
    <xf numFmtId="0" fontId="21" fillId="0" borderId="51" xfId="0" applyFont="1" applyBorder="1" applyAlignment="1" applyProtection="1">
      <alignment horizontal="left" vertical="center"/>
    </xf>
    <xf numFmtId="0" fontId="21" fillId="0" borderId="28" xfId="0" applyFont="1" applyBorder="1" applyAlignment="1" applyProtection="1">
      <alignment horizontal="left" vertical="center"/>
    </xf>
    <xf numFmtId="0" fontId="21" fillId="0" borderId="9" xfId="0" applyFont="1" applyBorder="1" applyAlignment="1" applyProtection="1">
      <alignment horizontal="left" vertical="center"/>
    </xf>
    <xf numFmtId="0" fontId="21" fillId="0" borderId="52" xfId="0" applyFont="1" applyBorder="1" applyAlignment="1" applyProtection="1">
      <alignment horizontal="left" vertical="center"/>
    </xf>
    <xf numFmtId="0" fontId="21" fillId="0" borderId="50" xfId="0" applyFont="1" applyBorder="1" applyAlignment="1" applyProtection="1">
      <alignment horizontal="left" vertical="center" wrapText="1"/>
    </xf>
    <xf numFmtId="0" fontId="21" fillId="0" borderId="51" xfId="0" applyFont="1" applyBorder="1" applyAlignment="1" applyProtection="1">
      <alignment horizontal="left" vertical="center" wrapText="1"/>
    </xf>
    <xf numFmtId="0" fontId="21" fillId="0" borderId="28" xfId="0" applyFont="1" applyBorder="1" applyAlignment="1" applyProtection="1">
      <alignment horizontal="left" vertical="center" wrapText="1"/>
    </xf>
    <xf numFmtId="0" fontId="21" fillId="0" borderId="9" xfId="0" applyFont="1" applyBorder="1" applyAlignment="1" applyProtection="1">
      <alignment horizontal="left" vertical="center" wrapText="1"/>
    </xf>
    <xf numFmtId="0" fontId="21" fillId="0" borderId="52" xfId="0" applyFont="1" applyBorder="1" applyAlignment="1" applyProtection="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1876425</xdr:colOff>
      <xdr:row>6</xdr:row>
      <xdr:rowOff>66675</xdr:rowOff>
    </xdr:from>
    <xdr:to>
      <xdr:col>2</xdr:col>
      <xdr:colOff>295275</xdr:colOff>
      <xdr:row>6</xdr:row>
      <xdr:rowOff>190500</xdr:rowOff>
    </xdr:to>
    <xdr:sp macro="" textlink="">
      <xdr:nvSpPr>
        <xdr:cNvPr id="1025" name="AutoShape 1"/>
        <xdr:cNvSpPr>
          <a:spLocks noChangeArrowheads="1"/>
        </xdr:cNvSpPr>
      </xdr:nvSpPr>
      <xdr:spPr bwMode="auto">
        <a:xfrm>
          <a:off x="2371725" y="3133725"/>
          <a:ext cx="361950" cy="123825"/>
        </a:xfrm>
        <a:prstGeom prst="rightArrow">
          <a:avLst>
            <a:gd name="adj1" fmla="val 50000"/>
            <a:gd name="adj2" fmla="val 73077"/>
          </a:avLst>
        </a:prstGeom>
        <a:solidFill>
          <a:srgbClr xmlns:mc="http://schemas.openxmlformats.org/markup-compatibility/2006" xmlns:a14="http://schemas.microsoft.com/office/drawing/2010/main" val="808080" mc:Ignorable="a14" a14:legacySpreadsheetColorIndex="2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114300</xdr:colOff>
      <xdr:row>6</xdr:row>
      <xdr:rowOff>66675</xdr:rowOff>
    </xdr:from>
    <xdr:to>
      <xdr:col>7</xdr:col>
      <xdr:colOff>476250</xdr:colOff>
      <xdr:row>6</xdr:row>
      <xdr:rowOff>190500</xdr:rowOff>
    </xdr:to>
    <xdr:sp macro="" textlink="">
      <xdr:nvSpPr>
        <xdr:cNvPr id="1029" name="AutoShape 5"/>
        <xdr:cNvSpPr>
          <a:spLocks noChangeArrowheads="1"/>
        </xdr:cNvSpPr>
      </xdr:nvSpPr>
      <xdr:spPr bwMode="auto">
        <a:xfrm>
          <a:off x="7086600" y="3133725"/>
          <a:ext cx="361950" cy="123825"/>
        </a:xfrm>
        <a:prstGeom prst="rightArrow">
          <a:avLst>
            <a:gd name="adj1" fmla="val 50000"/>
            <a:gd name="adj2" fmla="val 73077"/>
          </a:avLst>
        </a:prstGeom>
        <a:solidFill>
          <a:srgbClr xmlns:mc="http://schemas.openxmlformats.org/markup-compatibility/2006" xmlns:a14="http://schemas.microsoft.com/office/drawing/2010/main" val="808080" mc:Ignorable="a14" a14:legacySpreadsheetColorIndex="2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inder-%20und%20JugendhilfeG\Beh_Einrichtungen\Unterlagen%20Loder\20071206%20Hr%20Preu&#223;_T-KJ-G%20K-HPT%20-%20Verg&#252;tungskalkulation%20Fbl%20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Kinder-%20und%20JugendhilfeG\Beh_Einrichtungen\HPT's%20f&#252;r%20Behinderte\HPZ%20Amberg\20080716%20PB_&#196;nderungen%20mit%20HPZ\Amberg%20Stand%208.7.2008%20Anpass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Strukturblatt"/>
      <sheetName val="Personalplan Vorj."/>
      <sheetName val="Ist-Kosten Vorj "/>
      <sheetName val="Maßnahmeteilnehmerverz."/>
      <sheetName val="Berechnungstage"/>
      <sheetName val="Jahresarbeitsstunden"/>
      <sheetName val="Gruppenpersonal"/>
      <sheetName val="Fachdienst"/>
      <sheetName val="Personalplan prosp."/>
      <sheetName val="Personalübersicht"/>
      <sheetName val="Kalkulation"/>
      <sheetName val="Kalkulation nach HBG"/>
    </sheetNames>
    <sheetDataSet>
      <sheetData sheetId="0" refreshError="1"/>
      <sheetData sheetId="1"/>
      <sheetData sheetId="2" refreshError="1"/>
      <sheetData sheetId="3" refreshError="1"/>
      <sheetData sheetId="4"/>
      <sheetData sheetId="5">
        <row r="17">
          <cell r="H17">
            <v>0</v>
          </cell>
        </row>
        <row r="19">
          <cell r="H19">
            <v>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
      <sheetName val="PersPlan"/>
      <sheetName val="Anl.Basis"/>
      <sheetName val="BasisCalc"/>
      <sheetName val="IndivCalc"/>
      <sheetName val="Std"/>
      <sheetName val="Tage"/>
      <sheetName val="Grp.pers"/>
      <sheetName val="Teiln.verz."/>
      <sheetName val="Kalk"/>
      <sheetName val="Sachk"/>
      <sheetName val="Invest"/>
      <sheetName val="Vgt.Arb."/>
      <sheetName val="Deckbl."/>
      <sheetName val="Tools"/>
      <sheetName val="TVöD"/>
      <sheetName val="BAT"/>
      <sheetName val="MT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9">
          <cell r="M9">
            <v>121</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zoomScaleNormal="100" workbookViewId="0">
      <selection activeCell="B6" sqref="B6:C6"/>
    </sheetView>
  </sheetViews>
  <sheetFormatPr baseColWidth="10" defaultRowHeight="12.75" x14ac:dyDescent="0.2"/>
  <cols>
    <col min="1" max="1" width="5.140625" customWidth="1"/>
    <col min="2" max="2" width="20.5703125" customWidth="1"/>
    <col min="3" max="3" width="24" customWidth="1"/>
    <col min="5" max="5" width="18.7109375" customWidth="1"/>
    <col min="6" max="6" width="7.42578125" customWidth="1"/>
    <col min="7" max="7" width="14.140625" customWidth="1"/>
    <col min="8" max="8" width="10.140625" customWidth="1"/>
    <col min="10" max="10" width="7" customWidth="1"/>
  </cols>
  <sheetData>
    <row r="1" spans="1:10" s="125" customFormat="1" ht="51.75" customHeight="1" x14ac:dyDescent="0.2">
      <c r="A1" s="286" t="s">
        <v>98</v>
      </c>
      <c r="B1" s="287"/>
      <c r="C1" s="287"/>
      <c r="D1" s="287"/>
      <c r="E1" s="287"/>
      <c r="F1" s="287"/>
      <c r="G1" s="287"/>
      <c r="H1" s="287"/>
      <c r="I1" s="287"/>
      <c r="J1" s="288"/>
    </row>
    <row r="2" spans="1:10" s="125" customFormat="1" ht="63" customHeight="1" x14ac:dyDescent="0.2">
      <c r="A2" s="289" t="s">
        <v>118</v>
      </c>
      <c r="B2" s="290"/>
      <c r="C2" s="290"/>
      <c r="D2" s="290"/>
      <c r="E2" s="290"/>
      <c r="F2" s="290"/>
      <c r="G2" s="290"/>
      <c r="H2" s="290"/>
      <c r="I2" s="290"/>
      <c r="J2" s="291"/>
    </row>
    <row r="3" spans="1:10" s="127" customFormat="1" x14ac:dyDescent="0.2">
      <c r="A3" s="292" t="s">
        <v>66</v>
      </c>
      <c r="B3" s="293"/>
      <c r="C3" s="293"/>
      <c r="D3" s="293"/>
      <c r="E3" s="293"/>
      <c r="F3" s="294" t="s">
        <v>0</v>
      </c>
      <c r="G3" s="294"/>
      <c r="H3" s="294"/>
      <c r="I3" s="294"/>
      <c r="J3" s="295"/>
    </row>
    <row r="4" spans="1:10" s="125" customFormat="1" ht="129" customHeight="1" x14ac:dyDescent="0.2">
      <c r="A4" s="296"/>
      <c r="B4" s="297"/>
      <c r="C4" s="297"/>
      <c r="D4" s="297"/>
      <c r="E4" s="298"/>
      <c r="F4" s="299"/>
      <c r="G4" s="300"/>
      <c r="H4" s="300"/>
      <c r="I4" s="300"/>
      <c r="J4" s="301"/>
    </row>
    <row r="5" spans="1:10" s="125" customFormat="1" ht="20.100000000000001" customHeight="1" x14ac:dyDescent="0.2">
      <c r="A5" s="126" t="s">
        <v>1</v>
      </c>
      <c r="B5" s="268" t="s">
        <v>2</v>
      </c>
      <c r="C5" s="268"/>
      <c r="D5" s="268"/>
      <c r="E5" s="268"/>
      <c r="F5" s="269" t="s">
        <v>55</v>
      </c>
      <c r="G5" s="270"/>
      <c r="H5" s="271"/>
      <c r="I5" s="271"/>
      <c r="J5" s="272"/>
    </row>
    <row r="6" spans="1:10" s="125" customFormat="1" ht="20.100000000000001" customHeight="1" x14ac:dyDescent="0.2">
      <c r="A6" s="126" t="s">
        <v>3</v>
      </c>
      <c r="B6" s="337" t="s">
        <v>4</v>
      </c>
      <c r="C6" s="338"/>
      <c r="D6" s="273"/>
      <c r="E6" s="274"/>
      <c r="F6" s="274"/>
      <c r="G6" s="274"/>
      <c r="H6" s="274"/>
      <c r="I6" s="274"/>
      <c r="J6" s="275"/>
    </row>
    <row r="7" spans="1:10" s="127" customFormat="1" ht="27" customHeight="1" x14ac:dyDescent="0.2">
      <c r="A7" s="128"/>
      <c r="B7" s="129" t="s">
        <v>72</v>
      </c>
      <c r="C7" s="129" t="s">
        <v>73</v>
      </c>
      <c r="D7" s="276" t="s">
        <v>69</v>
      </c>
      <c r="E7" s="277"/>
      <c r="F7" s="278"/>
      <c r="G7" s="279"/>
      <c r="H7" s="279"/>
      <c r="I7" s="279"/>
      <c r="J7" s="280"/>
    </row>
    <row r="8" spans="1:10" s="125" customFormat="1" ht="20.100000000000001" customHeight="1" x14ac:dyDescent="0.2">
      <c r="A8" s="130"/>
      <c r="B8" s="131">
        <v>0.54166666666666663</v>
      </c>
      <c r="C8" s="131">
        <v>0.70833333333333337</v>
      </c>
      <c r="D8" s="284">
        <f>ROUND((C8-B8)*24*60,0)/60/24</f>
        <v>0.16666666666666666</v>
      </c>
      <c r="E8" s="285"/>
      <c r="F8" s="281"/>
      <c r="G8" s="282"/>
      <c r="H8" s="282"/>
      <c r="I8" s="282"/>
      <c r="J8" s="283"/>
    </row>
    <row r="9" spans="1:10" s="125" customFormat="1" ht="20.100000000000001" customHeight="1" x14ac:dyDescent="0.2">
      <c r="A9" s="130"/>
      <c r="B9" s="131"/>
      <c r="C9" s="131"/>
      <c r="D9" s="284">
        <f>ROUND((C9-B9)*24*60,0)/60/24</f>
        <v>0</v>
      </c>
      <c r="E9" s="285"/>
      <c r="F9" s="281"/>
      <c r="G9" s="282"/>
      <c r="H9" s="282"/>
      <c r="I9" s="282"/>
      <c r="J9" s="283"/>
    </row>
    <row r="10" spans="1:10" s="125" customFormat="1" ht="20.100000000000001" customHeight="1" x14ac:dyDescent="0.2">
      <c r="A10" s="130"/>
      <c r="B10" s="131"/>
      <c r="C10" s="131"/>
      <c r="D10" s="284">
        <f>ROUND((C10-B10)*24*60,0)/60/24</f>
        <v>0</v>
      </c>
      <c r="E10" s="285"/>
      <c r="F10" s="281"/>
      <c r="G10" s="282"/>
      <c r="H10" s="282"/>
      <c r="I10" s="282"/>
      <c r="J10" s="283"/>
    </row>
    <row r="11" spans="1:10" s="125" customFormat="1" ht="20.100000000000001" customHeight="1" x14ac:dyDescent="0.2">
      <c r="A11" s="130"/>
      <c r="B11" s="131"/>
      <c r="C11" s="131"/>
      <c r="D11" s="284">
        <f>ROUND((C11-B11)*24*60,0)/60/24</f>
        <v>0</v>
      </c>
      <c r="E11" s="285"/>
      <c r="F11" s="281"/>
      <c r="G11" s="282"/>
      <c r="H11" s="282"/>
      <c r="I11" s="282"/>
      <c r="J11" s="283"/>
    </row>
    <row r="12" spans="1:10" s="125" customFormat="1" ht="20.100000000000001" customHeight="1" x14ac:dyDescent="0.2">
      <c r="A12" s="130"/>
      <c r="B12" s="131"/>
      <c r="C12" s="131"/>
      <c r="D12" s="284">
        <f>ROUND((C12-B12)*24*60,0)/60/24</f>
        <v>0</v>
      </c>
      <c r="E12" s="285"/>
      <c r="F12" s="281"/>
      <c r="G12" s="282"/>
      <c r="H12" s="282"/>
      <c r="I12" s="282"/>
      <c r="J12" s="283"/>
    </row>
    <row r="13" spans="1:10" s="125" customFormat="1" ht="20.100000000000001" customHeight="1" x14ac:dyDescent="0.2">
      <c r="A13" s="130"/>
      <c r="B13" s="273"/>
      <c r="C13" s="274"/>
      <c r="D13" s="274"/>
      <c r="E13" s="274"/>
      <c r="F13" s="274"/>
      <c r="G13" s="274"/>
      <c r="H13" s="321"/>
      <c r="I13" s="273" t="s">
        <v>6</v>
      </c>
      <c r="J13" s="275"/>
    </row>
    <row r="14" spans="1:10" s="125" customFormat="1" ht="20.100000000000001" customHeight="1" thickBot="1" x14ac:dyDescent="0.25">
      <c r="A14" s="132"/>
      <c r="B14" s="133" t="s">
        <v>57</v>
      </c>
      <c r="C14" s="134"/>
      <c r="D14" s="302">
        <f>IF(B6="Schulwochen (37,2 Wochen)",ROUND(SUM(D8:D12)*24*60,0)/60/24*5,ROUND(SUM(D8:D12)*24*60,0)/60/24)</f>
        <v>0.16666666666666666</v>
      </c>
      <c r="E14" s="303"/>
      <c r="F14" s="135" t="s">
        <v>7</v>
      </c>
      <c r="G14" s="261">
        <f>IF(B6="Schulwochen (37,2 Wochen)",37.2,186)</f>
        <v>186</v>
      </c>
      <c r="H14" s="135" t="str">
        <f>IF(B6="Schulwochen (37,2 Wochen)","Wochen =","Tage =")</f>
        <v>Tage =</v>
      </c>
      <c r="I14" s="45">
        <f>ROUND((D14*G14)*24*60,0)/60/24</f>
        <v>31</v>
      </c>
      <c r="J14" s="137" t="s">
        <v>9</v>
      </c>
    </row>
    <row r="15" spans="1:10" s="125" customFormat="1" ht="20.100000000000001" customHeight="1" x14ac:dyDescent="0.2">
      <c r="A15" s="138" t="s">
        <v>10</v>
      </c>
      <c r="B15" s="304" t="s">
        <v>11</v>
      </c>
      <c r="C15" s="305"/>
      <c r="D15" s="306"/>
      <c r="E15" s="307"/>
      <c r="F15" s="307"/>
      <c r="G15" s="307"/>
      <c r="H15" s="307"/>
      <c r="I15" s="307"/>
      <c r="J15" s="308"/>
    </row>
    <row r="16" spans="1:10" s="127" customFormat="1" ht="27" customHeight="1" x14ac:dyDescent="0.2">
      <c r="A16" s="128"/>
      <c r="B16" s="129" t="s">
        <v>72</v>
      </c>
      <c r="C16" s="129" t="s">
        <v>73</v>
      </c>
      <c r="D16" s="276" t="s">
        <v>5</v>
      </c>
      <c r="E16" s="277"/>
      <c r="F16" s="281"/>
      <c r="G16" s="282"/>
      <c r="H16" s="282"/>
      <c r="I16" s="282"/>
      <c r="J16" s="283"/>
    </row>
    <row r="17" spans="1:10" s="125" customFormat="1" ht="20.100000000000001" customHeight="1" x14ac:dyDescent="0.2">
      <c r="A17" s="130"/>
      <c r="B17" s="131"/>
      <c r="C17" s="131"/>
      <c r="D17" s="284">
        <f>ROUND((C17-B17)*24*60,0)/60/24</f>
        <v>0</v>
      </c>
      <c r="E17" s="285"/>
      <c r="F17" s="281"/>
      <c r="G17" s="282"/>
      <c r="H17" s="282"/>
      <c r="I17" s="282"/>
      <c r="J17" s="283"/>
    </row>
    <row r="18" spans="1:10" s="125" customFormat="1" ht="20.100000000000001" customHeight="1" x14ac:dyDescent="0.2">
      <c r="A18" s="130"/>
      <c r="B18" s="131"/>
      <c r="C18" s="131"/>
      <c r="D18" s="284">
        <f>ROUND((C18-B18)*24*60,0)/60/24</f>
        <v>0</v>
      </c>
      <c r="E18" s="285"/>
      <c r="F18" s="281"/>
      <c r="G18" s="282"/>
      <c r="H18" s="282"/>
      <c r="I18" s="282"/>
      <c r="J18" s="283"/>
    </row>
    <row r="19" spans="1:10" s="125" customFormat="1" ht="20.100000000000001" customHeight="1" x14ac:dyDescent="0.2">
      <c r="A19" s="130"/>
      <c r="B19" s="131"/>
      <c r="C19" s="131"/>
      <c r="D19" s="284">
        <f>ROUND((C19-B19)*24*60,0)/60/24</f>
        <v>0</v>
      </c>
      <c r="E19" s="285"/>
      <c r="F19" s="281"/>
      <c r="G19" s="282"/>
      <c r="H19" s="282"/>
      <c r="I19" s="282"/>
      <c r="J19" s="283"/>
    </row>
    <row r="20" spans="1:10" s="125" customFormat="1" ht="20.100000000000001" customHeight="1" x14ac:dyDescent="0.2">
      <c r="A20" s="130"/>
      <c r="B20" s="131"/>
      <c r="C20" s="131"/>
      <c r="D20" s="284">
        <f>ROUND((C20-B20)*24*60,0)/60/24</f>
        <v>0</v>
      </c>
      <c r="E20" s="285"/>
      <c r="F20" s="281"/>
      <c r="G20" s="282"/>
      <c r="H20" s="282"/>
      <c r="I20" s="282"/>
      <c r="J20" s="283"/>
    </row>
    <row r="21" spans="1:10" s="125" customFormat="1" ht="20.100000000000001" customHeight="1" x14ac:dyDescent="0.2">
      <c r="A21" s="130"/>
      <c r="B21" s="131"/>
      <c r="C21" s="131"/>
      <c r="D21" s="284">
        <f>ROUND((C21-B21)*24*60,0)/60/24</f>
        <v>0</v>
      </c>
      <c r="E21" s="285"/>
      <c r="F21" s="281"/>
      <c r="G21" s="282"/>
      <c r="H21" s="282"/>
      <c r="I21" s="282"/>
      <c r="J21" s="283"/>
    </row>
    <row r="22" spans="1:10" s="125" customFormat="1" ht="20.100000000000001" customHeight="1" x14ac:dyDescent="0.2">
      <c r="A22" s="130"/>
      <c r="B22" s="273"/>
      <c r="C22" s="274"/>
      <c r="D22" s="274"/>
      <c r="E22" s="274"/>
      <c r="F22" s="274"/>
      <c r="G22" s="274"/>
      <c r="H22" s="321"/>
      <c r="I22" s="273" t="s">
        <v>12</v>
      </c>
      <c r="J22" s="275"/>
    </row>
    <row r="23" spans="1:10" s="125" customFormat="1" ht="20.100000000000001" customHeight="1" thickBot="1" x14ac:dyDescent="0.25">
      <c r="A23" s="132"/>
      <c r="B23" s="139" t="s">
        <v>58</v>
      </c>
      <c r="C23" s="140"/>
      <c r="D23" s="302">
        <f>ROUND(SUM(D17:D21)*24*60,0)/60/24</f>
        <v>0</v>
      </c>
      <c r="E23" s="303"/>
      <c r="F23" s="135" t="s">
        <v>7</v>
      </c>
      <c r="G23" s="136">
        <v>179</v>
      </c>
      <c r="H23" s="135" t="s">
        <v>8</v>
      </c>
      <c r="I23" s="45">
        <f>ROUND((D23*G23)*24*60,0)/60/24</f>
        <v>0</v>
      </c>
      <c r="J23" s="137" t="s">
        <v>9</v>
      </c>
    </row>
    <row r="24" spans="1:10" s="125" customFormat="1" ht="20.100000000000001" customHeight="1" x14ac:dyDescent="0.2">
      <c r="A24" s="141" t="s">
        <v>19</v>
      </c>
      <c r="B24" s="304" t="s">
        <v>119</v>
      </c>
      <c r="C24" s="322"/>
      <c r="D24" s="322"/>
      <c r="E24" s="322"/>
      <c r="F24" s="322"/>
      <c r="G24" s="322"/>
      <c r="H24" s="322"/>
      <c r="I24" s="322"/>
      <c r="J24" s="323"/>
    </row>
    <row r="25" spans="1:10" s="127" customFormat="1" ht="41.45" customHeight="1" x14ac:dyDescent="0.2">
      <c r="A25" s="128"/>
      <c r="B25" s="324" t="s">
        <v>74</v>
      </c>
      <c r="C25" s="325"/>
      <c r="D25" s="326"/>
      <c r="E25" s="142" t="s">
        <v>69</v>
      </c>
      <c r="F25" s="12"/>
      <c r="G25" s="12"/>
      <c r="H25" s="12"/>
      <c r="I25" s="12"/>
      <c r="J25" s="13"/>
    </row>
    <row r="26" spans="1:10" s="125" customFormat="1" ht="20.100000000000001" customHeight="1" x14ac:dyDescent="0.2">
      <c r="A26" s="143"/>
      <c r="B26" s="327"/>
      <c r="C26" s="328"/>
      <c r="D26" s="329"/>
      <c r="E26" s="144"/>
      <c r="F26" s="145" t="s">
        <v>7</v>
      </c>
      <c r="G26" s="146"/>
      <c r="H26" s="145" t="s">
        <v>8</v>
      </c>
      <c r="I26" s="147">
        <f>ROUND((E26*G26)*24*60,0)/60/24</f>
        <v>0</v>
      </c>
      <c r="J26" s="148" t="s">
        <v>9</v>
      </c>
    </row>
    <row r="27" spans="1:10" s="125" customFormat="1" ht="20.100000000000001" customHeight="1" x14ac:dyDescent="0.2">
      <c r="A27" s="143"/>
      <c r="B27" s="327"/>
      <c r="C27" s="328"/>
      <c r="D27" s="329"/>
      <c r="E27" s="144"/>
      <c r="F27" s="145" t="s">
        <v>7</v>
      </c>
      <c r="G27" s="146"/>
      <c r="H27" s="145" t="s">
        <v>8</v>
      </c>
      <c r="I27" s="147">
        <f>ROUND((E27*G27)*24*60,0)/60/24</f>
        <v>0</v>
      </c>
      <c r="J27" s="148" t="s">
        <v>9</v>
      </c>
    </row>
    <row r="28" spans="1:10" s="125" customFormat="1" ht="20.100000000000001" customHeight="1" x14ac:dyDescent="0.2">
      <c r="A28" s="143"/>
      <c r="B28" s="330"/>
      <c r="C28" s="331"/>
      <c r="D28" s="332"/>
      <c r="E28" s="144"/>
      <c r="F28" s="145" t="s">
        <v>7</v>
      </c>
      <c r="G28" s="146"/>
      <c r="H28" s="145" t="s">
        <v>8</v>
      </c>
      <c r="I28" s="147">
        <f>ROUND((E28*G28)*24*60,0)/60/24</f>
        <v>0</v>
      </c>
      <c r="J28" s="148" t="s">
        <v>9</v>
      </c>
    </row>
    <row r="29" spans="1:10" s="200" customFormat="1" ht="20.100000000000001" customHeight="1" x14ac:dyDescent="0.2">
      <c r="A29" s="41"/>
      <c r="B29" s="333"/>
      <c r="C29" s="334"/>
      <c r="D29" s="334"/>
      <c r="E29" s="334"/>
      <c r="F29" s="334"/>
      <c r="G29" s="334"/>
      <c r="H29" s="335"/>
      <c r="I29" s="333" t="s">
        <v>13</v>
      </c>
      <c r="J29" s="336"/>
    </row>
    <row r="30" spans="1:10" s="200" customFormat="1" ht="20.100000000000001" customHeight="1" thickBot="1" x14ac:dyDescent="0.25">
      <c r="A30" s="219"/>
      <c r="B30" s="318" t="s">
        <v>59</v>
      </c>
      <c r="C30" s="319"/>
      <c r="D30" s="319"/>
      <c r="E30" s="319"/>
      <c r="F30" s="319"/>
      <c r="G30" s="319"/>
      <c r="H30" s="320"/>
      <c r="I30" s="45">
        <f>ROUND((SUM(I26:I28))*24*60,0)/60/24</f>
        <v>0</v>
      </c>
      <c r="J30" s="47" t="s">
        <v>9</v>
      </c>
    </row>
    <row r="31" spans="1:10" s="200" customFormat="1" ht="20.100000000000001" customHeight="1" thickBot="1" x14ac:dyDescent="0.25">
      <c r="A31" s="229" t="s">
        <v>18</v>
      </c>
      <c r="B31" s="339" t="s">
        <v>92</v>
      </c>
      <c r="C31" s="340"/>
      <c r="D31" s="340"/>
      <c r="E31" s="340"/>
      <c r="F31" s="340"/>
      <c r="G31" s="340"/>
      <c r="H31" s="341"/>
      <c r="I31" s="149">
        <f>ROUND((I14+I23+I30)*24*60,0)/60/24</f>
        <v>31</v>
      </c>
      <c r="J31" s="230" t="s">
        <v>9</v>
      </c>
    </row>
    <row r="32" spans="1:10" s="200" customFormat="1" ht="20.100000000000001" customHeight="1" thickBot="1" x14ac:dyDescent="0.25">
      <c r="A32" s="231"/>
      <c r="B32" s="310" t="s">
        <v>93</v>
      </c>
      <c r="C32" s="311"/>
      <c r="D32" s="311"/>
      <c r="E32" s="311"/>
      <c r="F32" s="311"/>
      <c r="G32" s="311"/>
      <c r="H32" s="311"/>
      <c r="I32" s="149">
        <f>I31/3*2</f>
        <v>20.666666666666668</v>
      </c>
      <c r="J32" s="230" t="s">
        <v>9</v>
      </c>
    </row>
    <row r="33" spans="1:10" s="200" customFormat="1" ht="20.100000000000001" customHeight="1" thickBot="1" x14ac:dyDescent="0.25">
      <c r="A33" s="232"/>
      <c r="B33" s="310" t="s">
        <v>94</v>
      </c>
      <c r="C33" s="311"/>
      <c r="D33" s="311"/>
      <c r="E33" s="311"/>
      <c r="F33" s="311"/>
      <c r="G33" s="311"/>
      <c r="H33" s="311"/>
      <c r="I33" s="149">
        <f>I31/3</f>
        <v>10.333333333333334</v>
      </c>
      <c r="J33" s="230" t="s">
        <v>9</v>
      </c>
    </row>
    <row r="34" spans="1:10" s="233" customFormat="1" ht="14.25" x14ac:dyDescent="0.2">
      <c r="A34" s="16"/>
      <c r="B34" s="312" t="s">
        <v>14</v>
      </c>
      <c r="C34" s="313"/>
      <c r="D34" s="313"/>
      <c r="E34" s="313"/>
      <c r="F34" s="313"/>
      <c r="G34" s="313"/>
      <c r="H34" s="313"/>
      <c r="I34" s="313"/>
      <c r="J34" s="314"/>
    </row>
    <row r="35" spans="1:10" s="5" customFormat="1" ht="252" customHeight="1" thickBot="1" x14ac:dyDescent="0.25">
      <c r="A35" s="14"/>
      <c r="B35" s="315"/>
      <c r="C35" s="316"/>
      <c r="D35" s="316"/>
      <c r="E35" s="316"/>
      <c r="F35" s="316"/>
      <c r="G35" s="316"/>
      <c r="H35" s="316"/>
      <c r="I35" s="316"/>
      <c r="J35" s="317"/>
    </row>
    <row r="36" spans="1:10" x14ac:dyDescent="0.2">
      <c r="A36" s="309" t="s">
        <v>117</v>
      </c>
      <c r="B36" s="309"/>
    </row>
  </sheetData>
  <sheetProtection selectLockedCells="1"/>
  <customSheetViews>
    <customSheetView guid="{5D68053F-FC69-462C-B07E-96D8C4D6E770}" showGridLines="0">
      <selection activeCell="F4" sqref="F4:J4"/>
      <pageMargins left="0.78740157480314965" right="0.78740157480314965" top="0.98425196850393704" bottom="0.98425196850393704" header="0.51181102362204722" footer="0.51181102362204722"/>
      <pageSetup paperSize="9" scale="66" orientation="portrait" r:id="rId1"/>
      <headerFooter alignWithMargins="0">
        <oddHeader>&amp;CSeite 1</oddHeader>
      </headerFooter>
    </customSheetView>
  </customSheetViews>
  <mergeCells count="47">
    <mergeCell ref="B31:H31"/>
    <mergeCell ref="B32:H32"/>
    <mergeCell ref="D12:E12"/>
    <mergeCell ref="D16:E16"/>
    <mergeCell ref="D17:E17"/>
    <mergeCell ref="D19:E19"/>
    <mergeCell ref="D20:E20"/>
    <mergeCell ref="B13:H13"/>
    <mergeCell ref="B27:D27"/>
    <mergeCell ref="B28:D28"/>
    <mergeCell ref="B29:H29"/>
    <mergeCell ref="I29:J29"/>
    <mergeCell ref="F16:J21"/>
    <mergeCell ref="D18:E18"/>
    <mergeCell ref="I13:J13"/>
    <mergeCell ref="D14:E14"/>
    <mergeCell ref="B15:C15"/>
    <mergeCell ref="D15:J15"/>
    <mergeCell ref="A36:B36"/>
    <mergeCell ref="B33:H33"/>
    <mergeCell ref="B34:J34"/>
    <mergeCell ref="B35:J35"/>
    <mergeCell ref="B30:H30"/>
    <mergeCell ref="D21:E21"/>
    <mergeCell ref="B22:H22"/>
    <mergeCell ref="I22:J22"/>
    <mergeCell ref="D23:E23"/>
    <mergeCell ref="B24:J24"/>
    <mergeCell ref="B25:D25"/>
    <mergeCell ref="B26:D26"/>
    <mergeCell ref="A1:J1"/>
    <mergeCell ref="A2:J2"/>
    <mergeCell ref="A3:E3"/>
    <mergeCell ref="F3:J3"/>
    <mergeCell ref="A4:E4"/>
    <mergeCell ref="F4:J4"/>
    <mergeCell ref="B5:E5"/>
    <mergeCell ref="F5:G5"/>
    <mergeCell ref="H5:J5"/>
    <mergeCell ref="D6:J6"/>
    <mergeCell ref="D7:E7"/>
    <mergeCell ref="F7:J12"/>
    <mergeCell ref="D8:E8"/>
    <mergeCell ref="D10:E10"/>
    <mergeCell ref="D11:E11"/>
    <mergeCell ref="D9:E9"/>
    <mergeCell ref="B6:C6"/>
  </mergeCells>
  <phoneticPr fontId="1" type="noConversion"/>
  <pageMargins left="0.78740157480314965" right="0.78740157480314965" top="0.98425196850393704" bottom="0.98425196850393704" header="0.51181102362204722" footer="0.51181102362204722"/>
  <pageSetup paperSize="9" scale="66" orientation="portrait" r:id="rId2"/>
  <headerFooter alignWithMargins="0">
    <oddHeader>&amp;CSeite 1</oddHeader>
  </headerFooter>
  <extLst>
    <ext xmlns:x14="http://schemas.microsoft.com/office/spreadsheetml/2009/9/main" uri="{CCE6A557-97BC-4b89-ADB6-D9C93CAAB3DF}">
      <x14:dataValidations xmlns:xm="http://schemas.microsoft.com/office/excel/2006/main" count="1">
        <x14:dataValidation type="list" showInputMessage="1" showErrorMessage="1">
          <x14:formula1>
            <xm:f>Tabelle1!$A$1:$A$2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L39"/>
  <sheetViews>
    <sheetView showGridLines="0" topLeftCell="A8" zoomScaleNormal="100" workbookViewId="0">
      <selection activeCell="C8" sqref="C8"/>
    </sheetView>
  </sheetViews>
  <sheetFormatPr baseColWidth="10" defaultColWidth="11.42578125" defaultRowHeight="12.75" x14ac:dyDescent="0.2"/>
  <cols>
    <col min="1" max="1" width="6.140625" style="6" customWidth="1"/>
    <col min="2" max="3" width="19.28515625" style="1" customWidth="1"/>
    <col min="4" max="4" width="12.7109375" style="1" customWidth="1"/>
    <col min="5" max="5" width="17" style="1" customWidth="1"/>
    <col min="6" max="6" width="6.7109375" style="1" customWidth="1"/>
    <col min="7" max="7" width="13.140625" style="1" customWidth="1"/>
    <col min="8" max="8" width="9.7109375" style="1" customWidth="1"/>
    <col min="9" max="9" width="11.42578125" style="1"/>
    <col min="10" max="10" width="6.7109375" style="1" customWidth="1"/>
    <col min="11" max="11" width="0.42578125" style="1" hidden="1" customWidth="1"/>
    <col min="12" max="12" width="5.42578125" style="1" customWidth="1"/>
    <col min="13" max="16384" width="11.42578125" style="1"/>
  </cols>
  <sheetData>
    <row r="1" spans="1:11" s="196" customFormat="1" ht="39.950000000000003" customHeight="1" x14ac:dyDescent="0.2">
      <c r="A1" s="352" t="s">
        <v>88</v>
      </c>
      <c r="B1" s="353"/>
      <c r="C1" s="353"/>
      <c r="D1" s="353"/>
      <c r="E1" s="353"/>
      <c r="F1" s="353"/>
      <c r="G1" s="353"/>
      <c r="H1" s="353"/>
      <c r="I1" s="353"/>
      <c r="J1" s="354"/>
      <c r="K1" s="68"/>
    </row>
    <row r="2" spans="1:11" s="197" customFormat="1" ht="14.25" customHeight="1" x14ac:dyDescent="0.2">
      <c r="A2" s="355" t="s">
        <v>66</v>
      </c>
      <c r="B2" s="356"/>
      <c r="C2" s="356"/>
      <c r="D2" s="356"/>
      <c r="E2" s="356"/>
      <c r="F2" s="361" t="s">
        <v>0</v>
      </c>
      <c r="G2" s="361"/>
      <c r="H2" s="361"/>
      <c r="I2" s="361"/>
      <c r="J2" s="362"/>
    </row>
    <row r="3" spans="1:11" s="198" customFormat="1" ht="129" customHeight="1" x14ac:dyDescent="0.2">
      <c r="A3" s="363">
        <f>Zeit1!A4</f>
        <v>0</v>
      </c>
      <c r="B3" s="364"/>
      <c r="C3" s="364"/>
      <c r="D3" s="364"/>
      <c r="E3" s="365"/>
      <c r="F3" s="366">
        <f>Zeit1!F4</f>
        <v>0</v>
      </c>
      <c r="G3" s="364"/>
      <c r="H3" s="364"/>
      <c r="I3" s="364"/>
      <c r="J3" s="367"/>
    </row>
    <row r="4" spans="1:11" s="210" customFormat="1" ht="20.100000000000001" customHeight="1" thickBot="1" x14ac:dyDescent="0.25">
      <c r="A4" s="368"/>
      <c r="B4" s="369"/>
      <c r="C4" s="369"/>
      <c r="D4" s="369"/>
      <c r="E4" s="370"/>
      <c r="F4" s="359" t="s">
        <v>55</v>
      </c>
      <c r="G4" s="360"/>
      <c r="H4" s="357">
        <f>Zeit1!H5</f>
        <v>0</v>
      </c>
      <c r="I4" s="357"/>
      <c r="J4" s="358"/>
    </row>
    <row r="5" spans="1:11" s="210" customFormat="1" ht="20.100000000000001" customHeight="1" x14ac:dyDescent="0.2">
      <c r="A5" s="211" t="s">
        <v>29</v>
      </c>
      <c r="B5" s="342" t="s">
        <v>97</v>
      </c>
      <c r="C5" s="343"/>
      <c r="D5" s="343"/>
      <c r="E5" s="343"/>
      <c r="F5" s="343"/>
      <c r="G5" s="343"/>
      <c r="H5" s="343"/>
      <c r="I5" s="343"/>
      <c r="J5" s="344"/>
      <c r="K5" s="212"/>
    </row>
    <row r="6" spans="1:11" s="215" customFormat="1" ht="20.100000000000001" customHeight="1" x14ac:dyDescent="0.2">
      <c r="A6" s="213" t="s">
        <v>24</v>
      </c>
      <c r="B6" s="345" t="s">
        <v>33</v>
      </c>
      <c r="C6" s="346"/>
      <c r="D6" s="346"/>
      <c r="E6" s="346"/>
      <c r="F6" s="346"/>
      <c r="G6" s="346"/>
      <c r="H6" s="346"/>
      <c r="I6" s="346"/>
      <c r="J6" s="347"/>
      <c r="K6" s="214"/>
    </row>
    <row r="7" spans="1:11" s="15" customFormat="1" ht="39.950000000000003" customHeight="1" x14ac:dyDescent="0.2">
      <c r="A7" s="216"/>
      <c r="B7" s="217" t="s">
        <v>72</v>
      </c>
      <c r="C7" s="217" t="s">
        <v>73</v>
      </c>
      <c r="D7" s="350" t="s">
        <v>69</v>
      </c>
      <c r="E7" s="351"/>
      <c r="F7" s="218" t="s">
        <v>7</v>
      </c>
      <c r="G7" s="218" t="s">
        <v>21</v>
      </c>
      <c r="H7" s="218" t="s">
        <v>23</v>
      </c>
      <c r="I7" s="218"/>
      <c r="J7" s="24"/>
      <c r="K7" s="183"/>
    </row>
    <row r="8" spans="1:11" s="36" customFormat="1" ht="20.100000000000001" customHeight="1" x14ac:dyDescent="0.2">
      <c r="A8" s="130"/>
      <c r="B8" s="131"/>
      <c r="C8" s="131"/>
      <c r="D8" s="284">
        <f>ROUND((C8-B8)*24*60,0)/60/24</f>
        <v>0</v>
      </c>
      <c r="E8" s="285"/>
      <c r="F8" s="40" t="s">
        <v>7</v>
      </c>
      <c r="G8" s="57"/>
      <c r="H8" s="150" t="s">
        <v>23</v>
      </c>
      <c r="I8" s="59">
        <f>D8*G8</f>
        <v>0</v>
      </c>
      <c r="J8" s="151" t="s">
        <v>22</v>
      </c>
    </row>
    <row r="9" spans="1:11" s="36" customFormat="1" ht="20.100000000000001" customHeight="1" x14ac:dyDescent="0.2">
      <c r="A9" s="130"/>
      <c r="B9" s="131"/>
      <c r="C9" s="131"/>
      <c r="D9" s="284">
        <f>ROUND((C9-B9)*24*60,0)/60/24</f>
        <v>0</v>
      </c>
      <c r="E9" s="285"/>
      <c r="F9" s="40" t="s">
        <v>7</v>
      </c>
      <c r="G9" s="57"/>
      <c r="H9" s="150" t="s">
        <v>23</v>
      </c>
      <c r="I9" s="59">
        <f>D9*G9</f>
        <v>0</v>
      </c>
      <c r="J9" s="151" t="s">
        <v>22</v>
      </c>
    </row>
    <row r="10" spans="1:11" s="36" customFormat="1" ht="20.100000000000001" customHeight="1" x14ac:dyDescent="0.2">
      <c r="A10" s="130"/>
      <c r="B10" s="131"/>
      <c r="C10" s="131"/>
      <c r="D10" s="284">
        <f>ROUND((C10-B10)*24*60,0)/60/24</f>
        <v>0</v>
      </c>
      <c r="E10" s="285"/>
      <c r="F10" s="40" t="s">
        <v>7</v>
      </c>
      <c r="G10" s="57"/>
      <c r="H10" s="150" t="s">
        <v>23</v>
      </c>
      <c r="I10" s="59">
        <f>D10*G10</f>
        <v>0</v>
      </c>
      <c r="J10" s="151" t="s">
        <v>22</v>
      </c>
    </row>
    <row r="11" spans="1:11" s="36" customFormat="1" ht="20.100000000000001" customHeight="1" x14ac:dyDescent="0.2">
      <c r="A11" s="130"/>
      <c r="B11" s="131"/>
      <c r="C11" s="131"/>
      <c r="D11" s="284">
        <f>ROUND((C11-B11)*24*60,0)/60/24</f>
        <v>0</v>
      </c>
      <c r="E11" s="285"/>
      <c r="F11" s="40" t="s">
        <v>7</v>
      </c>
      <c r="G11" s="57"/>
      <c r="H11" s="150" t="s">
        <v>23</v>
      </c>
      <c r="I11" s="59">
        <f>D11*G11</f>
        <v>0</v>
      </c>
      <c r="J11" s="151" t="s">
        <v>22</v>
      </c>
    </row>
    <row r="12" spans="1:11" s="80" customFormat="1" ht="20.100000000000001" customHeight="1" x14ac:dyDescent="0.2">
      <c r="A12" s="52"/>
      <c r="B12" s="284"/>
      <c r="C12" s="348"/>
      <c r="D12" s="348"/>
      <c r="E12" s="348"/>
      <c r="F12" s="348"/>
      <c r="G12" s="348"/>
      <c r="H12" s="285"/>
      <c r="I12" s="284" t="s">
        <v>56</v>
      </c>
      <c r="J12" s="349"/>
    </row>
    <row r="13" spans="1:11" s="80" customFormat="1" ht="20.100000000000001" customHeight="1" thickBot="1" x14ac:dyDescent="0.25">
      <c r="A13" s="52"/>
      <c r="B13" s="392" t="s">
        <v>78</v>
      </c>
      <c r="C13" s="386"/>
      <c r="D13" s="386"/>
      <c r="E13" s="386"/>
      <c r="F13" s="386"/>
      <c r="G13" s="386"/>
      <c r="H13" s="393"/>
      <c r="I13" s="155">
        <f>SUM(I8:I11)</f>
        <v>0</v>
      </c>
      <c r="J13" s="60" t="s">
        <v>22</v>
      </c>
    </row>
    <row r="14" spans="1:11" s="80" customFormat="1" ht="20.100000000000001" customHeight="1" x14ac:dyDescent="0.2">
      <c r="A14" s="180" t="s">
        <v>25</v>
      </c>
      <c r="B14" s="383" t="s">
        <v>34</v>
      </c>
      <c r="C14" s="384"/>
      <c r="D14" s="384"/>
      <c r="E14" s="384"/>
      <c r="F14" s="384"/>
      <c r="G14" s="384"/>
      <c r="H14" s="384"/>
      <c r="I14" s="384"/>
      <c r="J14" s="385"/>
      <c r="K14" s="196"/>
    </row>
    <row r="15" spans="1:11" s="36" customFormat="1" ht="20.100000000000001" customHeight="1" x14ac:dyDescent="0.2">
      <c r="A15" s="130"/>
      <c r="B15" s="131"/>
      <c r="C15" s="131"/>
      <c r="D15" s="284">
        <f>ROUND((C15-B15)*24*60,0)/60/24</f>
        <v>0</v>
      </c>
      <c r="E15" s="285"/>
      <c r="F15" s="40" t="s">
        <v>7</v>
      </c>
      <c r="G15" s="57"/>
      <c r="H15" s="150" t="s">
        <v>23</v>
      </c>
      <c r="I15" s="59">
        <f>D15*G15</f>
        <v>0</v>
      </c>
      <c r="J15" s="151" t="s">
        <v>22</v>
      </c>
    </row>
    <row r="16" spans="1:11" s="36" customFormat="1" ht="20.100000000000001" customHeight="1" x14ac:dyDescent="0.2">
      <c r="A16" s="130"/>
      <c r="B16" s="131"/>
      <c r="C16" s="131"/>
      <c r="D16" s="284">
        <f>ROUND((C16-B16)*24*60,0)/60/24</f>
        <v>0</v>
      </c>
      <c r="E16" s="285"/>
      <c r="F16" s="40" t="s">
        <v>7</v>
      </c>
      <c r="G16" s="57"/>
      <c r="H16" s="150" t="s">
        <v>23</v>
      </c>
      <c r="I16" s="59">
        <f>D16*G16</f>
        <v>0</v>
      </c>
      <c r="J16" s="151" t="s">
        <v>22</v>
      </c>
    </row>
    <row r="17" spans="1:10" s="36" customFormat="1" ht="20.100000000000001" customHeight="1" x14ac:dyDescent="0.2">
      <c r="A17" s="130"/>
      <c r="B17" s="131"/>
      <c r="C17" s="131"/>
      <c r="D17" s="284">
        <f>ROUND((C17-B17)*24*60,0)/60/24</f>
        <v>0</v>
      </c>
      <c r="E17" s="285"/>
      <c r="F17" s="40" t="s">
        <v>7</v>
      </c>
      <c r="G17" s="57"/>
      <c r="H17" s="150" t="s">
        <v>23</v>
      </c>
      <c r="I17" s="59">
        <f>D17*G17</f>
        <v>0</v>
      </c>
      <c r="J17" s="151" t="s">
        <v>22</v>
      </c>
    </row>
    <row r="18" spans="1:10" s="36" customFormat="1" ht="20.100000000000001" customHeight="1" x14ac:dyDescent="0.2">
      <c r="A18" s="130"/>
      <c r="B18" s="131"/>
      <c r="C18" s="131"/>
      <c r="D18" s="284">
        <f>ROUND((C18-B18)*24*60,0)/60/24</f>
        <v>0</v>
      </c>
      <c r="E18" s="285"/>
      <c r="F18" s="40" t="s">
        <v>7</v>
      </c>
      <c r="G18" s="57"/>
      <c r="H18" s="150" t="s">
        <v>23</v>
      </c>
      <c r="I18" s="59">
        <f>D18*G18</f>
        <v>0</v>
      </c>
      <c r="J18" s="151" t="s">
        <v>22</v>
      </c>
    </row>
    <row r="19" spans="1:10" s="196" customFormat="1" ht="20.100000000000001" customHeight="1" x14ac:dyDescent="0.2">
      <c r="A19" s="41"/>
      <c r="B19" s="284"/>
      <c r="C19" s="348"/>
      <c r="D19" s="348"/>
      <c r="E19" s="348"/>
      <c r="F19" s="348"/>
      <c r="G19" s="348"/>
      <c r="H19" s="285"/>
      <c r="I19" s="284" t="s">
        <v>60</v>
      </c>
      <c r="J19" s="349"/>
    </row>
    <row r="20" spans="1:10" s="222" customFormat="1" ht="20.100000000000001" customHeight="1" thickBot="1" x14ac:dyDescent="0.25">
      <c r="A20" s="219"/>
      <c r="B20" s="386" t="s">
        <v>79</v>
      </c>
      <c r="C20" s="386"/>
      <c r="D20" s="386"/>
      <c r="E20" s="386"/>
      <c r="F20" s="386"/>
      <c r="G20" s="386"/>
      <c r="H20" s="386"/>
      <c r="I20" s="220">
        <f>SUM(I15:I18)</f>
        <v>0</v>
      </c>
      <c r="J20" s="221" t="s">
        <v>22</v>
      </c>
    </row>
    <row r="21" spans="1:10" s="222" customFormat="1" ht="20.100000000000001" customHeight="1" x14ac:dyDescent="0.2">
      <c r="A21" s="223" t="s">
        <v>75</v>
      </c>
      <c r="B21" s="373" t="s">
        <v>26</v>
      </c>
      <c r="C21" s="374"/>
      <c r="D21" s="374"/>
      <c r="E21" s="374"/>
      <c r="F21" s="374"/>
      <c r="G21" s="374"/>
      <c r="H21" s="374"/>
      <c r="I21" s="374"/>
      <c r="J21" s="375"/>
    </row>
    <row r="22" spans="1:10" s="222" customFormat="1" ht="20.100000000000001" customHeight="1" x14ac:dyDescent="0.2">
      <c r="A22" s="52" t="s">
        <v>24</v>
      </c>
      <c r="B22" s="383" t="s">
        <v>27</v>
      </c>
      <c r="C22" s="384"/>
      <c r="D22" s="384"/>
      <c r="E22" s="384"/>
      <c r="F22" s="384"/>
      <c r="G22" s="384"/>
      <c r="H22" s="384"/>
      <c r="I22" s="384"/>
      <c r="J22" s="385"/>
    </row>
    <row r="23" spans="1:10" s="224" customFormat="1" ht="39.950000000000003" customHeight="1" x14ac:dyDescent="0.2">
      <c r="A23" s="216"/>
      <c r="B23" s="217" t="s">
        <v>72</v>
      </c>
      <c r="C23" s="217" t="s">
        <v>73</v>
      </c>
      <c r="D23" s="218" t="s">
        <v>20</v>
      </c>
      <c r="E23" s="142" t="s">
        <v>69</v>
      </c>
      <c r="F23" s="218" t="s">
        <v>7</v>
      </c>
      <c r="G23" s="218" t="s">
        <v>21</v>
      </c>
      <c r="H23" s="218" t="s">
        <v>23</v>
      </c>
      <c r="I23" s="218"/>
      <c r="J23" s="24"/>
    </row>
    <row r="24" spans="1:10" s="222" customFormat="1" ht="20.100000000000001" customHeight="1" x14ac:dyDescent="0.2">
      <c r="A24" s="41"/>
      <c r="B24" s="390" t="s">
        <v>53</v>
      </c>
      <c r="C24" s="390"/>
      <c r="D24" s="390"/>
      <c r="E24" s="390"/>
      <c r="F24" s="390"/>
      <c r="G24" s="390"/>
      <c r="H24" s="390"/>
      <c r="I24" s="390"/>
      <c r="J24" s="391"/>
    </row>
    <row r="25" spans="1:10" s="156" customFormat="1" ht="20.100000000000001" customHeight="1" x14ac:dyDescent="0.2">
      <c r="A25" s="130"/>
      <c r="B25" s="153"/>
      <c r="C25" s="131"/>
      <c r="D25" s="154">
        <v>1</v>
      </c>
      <c r="E25" s="155">
        <f>IF(C25&gt;B25,C25-B25,1+C25-B25)*D25</f>
        <v>1</v>
      </c>
      <c r="F25" s="40" t="s">
        <v>7</v>
      </c>
      <c r="G25" s="57"/>
      <c r="H25" s="150" t="s">
        <v>23</v>
      </c>
      <c r="I25" s="59">
        <f>E25*G25</f>
        <v>0</v>
      </c>
      <c r="J25" s="151" t="s">
        <v>22</v>
      </c>
    </row>
    <row r="26" spans="1:10" s="152" customFormat="1" ht="20.100000000000001" customHeight="1" x14ac:dyDescent="0.2">
      <c r="A26" s="130"/>
      <c r="B26" s="379" t="s">
        <v>54</v>
      </c>
      <c r="C26" s="379"/>
      <c r="D26" s="379"/>
      <c r="E26" s="379"/>
      <c r="F26" s="379"/>
      <c r="G26" s="379"/>
      <c r="H26" s="379"/>
      <c r="I26" s="379"/>
      <c r="J26" s="380"/>
    </row>
    <row r="27" spans="1:10" s="152" customFormat="1" ht="20.100000000000001" customHeight="1" x14ac:dyDescent="0.2">
      <c r="A27" s="130"/>
      <c r="B27" s="153"/>
      <c r="C27" s="131"/>
      <c r="D27" s="154">
        <v>1</v>
      </c>
      <c r="E27" s="155">
        <f>IF(C27&gt;B27,C27-B27,1+C27-B27)*D27</f>
        <v>1</v>
      </c>
      <c r="F27" s="40" t="s">
        <v>7</v>
      </c>
      <c r="G27" s="57"/>
      <c r="H27" s="150" t="s">
        <v>23</v>
      </c>
      <c r="I27" s="59">
        <f>E27*G27</f>
        <v>0</v>
      </c>
      <c r="J27" s="151" t="s">
        <v>22</v>
      </c>
    </row>
    <row r="28" spans="1:10" s="222" customFormat="1" ht="20.100000000000001" customHeight="1" x14ac:dyDescent="0.2">
      <c r="A28" s="41"/>
      <c r="B28" s="284"/>
      <c r="C28" s="348"/>
      <c r="D28" s="348"/>
      <c r="E28" s="348"/>
      <c r="F28" s="348"/>
      <c r="G28" s="348"/>
      <c r="H28" s="285"/>
      <c r="I28" s="284" t="s">
        <v>76</v>
      </c>
      <c r="J28" s="349"/>
    </row>
    <row r="29" spans="1:10" s="222" customFormat="1" ht="20.100000000000001" customHeight="1" thickBot="1" x14ac:dyDescent="0.25">
      <c r="A29" s="219"/>
      <c r="B29" s="386" t="s">
        <v>67</v>
      </c>
      <c r="C29" s="386"/>
      <c r="D29" s="386"/>
      <c r="E29" s="386"/>
      <c r="F29" s="386"/>
      <c r="G29" s="386"/>
      <c r="H29" s="386"/>
      <c r="I29" s="220">
        <f>SUM(I25:I27)</f>
        <v>0</v>
      </c>
      <c r="J29" s="221" t="s">
        <v>22</v>
      </c>
    </row>
    <row r="30" spans="1:10" s="196" customFormat="1" ht="20.100000000000001" customHeight="1" x14ac:dyDescent="0.2">
      <c r="A30" s="41" t="s">
        <v>25</v>
      </c>
      <c r="B30" s="387" t="s">
        <v>28</v>
      </c>
      <c r="C30" s="388"/>
      <c r="D30" s="388"/>
      <c r="E30" s="388"/>
      <c r="F30" s="388"/>
      <c r="G30" s="388"/>
      <c r="H30" s="388"/>
      <c r="I30" s="388"/>
      <c r="J30" s="389"/>
    </row>
    <row r="31" spans="1:10" s="225" customFormat="1" ht="39.950000000000003" customHeight="1" x14ac:dyDescent="0.2">
      <c r="A31" s="216"/>
      <c r="B31" s="217" t="s">
        <v>72</v>
      </c>
      <c r="C31" s="217" t="s">
        <v>73</v>
      </c>
      <c r="D31" s="218" t="s">
        <v>20</v>
      </c>
      <c r="E31" s="142" t="s">
        <v>69</v>
      </c>
      <c r="F31" s="218" t="s">
        <v>7</v>
      </c>
      <c r="G31" s="218" t="s">
        <v>21</v>
      </c>
      <c r="H31" s="218" t="s">
        <v>23</v>
      </c>
      <c r="I31" s="218"/>
      <c r="J31" s="24"/>
    </row>
    <row r="32" spans="1:10" s="80" customFormat="1" ht="20.100000000000001" customHeight="1" x14ac:dyDescent="0.2">
      <c r="A32" s="41"/>
      <c r="B32" s="390" t="s">
        <v>53</v>
      </c>
      <c r="C32" s="390"/>
      <c r="D32" s="390"/>
      <c r="E32" s="390"/>
      <c r="F32" s="390"/>
      <c r="G32" s="390"/>
      <c r="H32" s="390"/>
      <c r="I32" s="390"/>
      <c r="J32" s="391"/>
    </row>
    <row r="33" spans="1:12" s="157" customFormat="1" ht="20.100000000000001" customHeight="1" x14ac:dyDescent="0.2">
      <c r="A33" s="130"/>
      <c r="B33" s="153"/>
      <c r="C33" s="131"/>
      <c r="D33" s="154">
        <v>0.25</v>
      </c>
      <c r="E33" s="155">
        <f>IF(C33&gt;B33,C33-B33,1+C33-B33)*D33</f>
        <v>0.25</v>
      </c>
      <c r="F33" s="40" t="s">
        <v>7</v>
      </c>
      <c r="G33" s="57"/>
      <c r="H33" s="150" t="s">
        <v>23</v>
      </c>
      <c r="I33" s="59">
        <f>E33*G33</f>
        <v>0</v>
      </c>
      <c r="J33" s="151" t="s">
        <v>22</v>
      </c>
      <c r="K33" s="381"/>
      <c r="L33" s="382"/>
    </row>
    <row r="34" spans="1:12" s="228" customFormat="1" ht="20.100000000000001" customHeight="1" x14ac:dyDescent="0.2">
      <c r="A34" s="41"/>
      <c r="B34" s="379" t="s">
        <v>54</v>
      </c>
      <c r="C34" s="379"/>
      <c r="D34" s="379"/>
      <c r="E34" s="379"/>
      <c r="F34" s="379"/>
      <c r="G34" s="379"/>
      <c r="H34" s="379"/>
      <c r="I34" s="379"/>
      <c r="J34" s="380"/>
      <c r="K34" s="226"/>
      <c r="L34" s="227"/>
    </row>
    <row r="35" spans="1:12" s="158" customFormat="1" ht="20.100000000000001" customHeight="1" x14ac:dyDescent="0.2">
      <c r="A35" s="130"/>
      <c r="B35" s="153"/>
      <c r="C35" s="131"/>
      <c r="D35" s="154">
        <v>0.25</v>
      </c>
      <c r="E35" s="155">
        <f>IF(C35&gt;B35,C35-B35,1+C35-B35)*D35</f>
        <v>0.25</v>
      </c>
      <c r="F35" s="40" t="s">
        <v>7</v>
      </c>
      <c r="G35" s="57"/>
      <c r="H35" s="150" t="s">
        <v>23</v>
      </c>
      <c r="I35" s="59">
        <f>E35*G35</f>
        <v>0</v>
      </c>
      <c r="J35" s="151" t="s">
        <v>22</v>
      </c>
    </row>
    <row r="36" spans="1:12" s="158" customFormat="1" ht="20.100000000000001" customHeight="1" x14ac:dyDescent="0.2">
      <c r="A36" s="130"/>
      <c r="B36" s="284"/>
      <c r="C36" s="348"/>
      <c r="D36" s="348"/>
      <c r="E36" s="348"/>
      <c r="F36" s="348"/>
      <c r="G36" s="348"/>
      <c r="H36" s="285"/>
      <c r="I36" s="284" t="s">
        <v>77</v>
      </c>
      <c r="J36" s="349"/>
    </row>
    <row r="37" spans="1:12" s="158" customFormat="1" ht="20.100000000000001" customHeight="1" thickBot="1" x14ac:dyDescent="0.25">
      <c r="A37" s="132"/>
      <c r="B37" s="372" t="s">
        <v>68</v>
      </c>
      <c r="C37" s="372"/>
      <c r="D37" s="372"/>
      <c r="E37" s="372"/>
      <c r="F37" s="372"/>
      <c r="G37" s="372"/>
      <c r="H37" s="338"/>
      <c r="I37" s="59">
        <f>SUM(I33:I35)</f>
        <v>0</v>
      </c>
      <c r="J37" s="151" t="s">
        <v>22</v>
      </c>
    </row>
    <row r="38" spans="1:12" s="5" customFormat="1" x14ac:dyDescent="0.2">
      <c r="A38" s="28"/>
      <c r="B38" s="376" t="s">
        <v>14</v>
      </c>
      <c r="C38" s="377"/>
      <c r="D38" s="377"/>
      <c r="E38" s="377"/>
      <c r="F38" s="377"/>
      <c r="G38" s="377"/>
      <c r="H38" s="377"/>
      <c r="I38" s="377"/>
      <c r="J38" s="378"/>
    </row>
    <row r="39" spans="1:12" s="5" customFormat="1" ht="126" customHeight="1" thickBot="1" x14ac:dyDescent="0.25">
      <c r="A39" s="14"/>
      <c r="B39" s="371"/>
      <c r="C39" s="316"/>
      <c r="D39" s="316"/>
      <c r="E39" s="316"/>
      <c r="F39" s="316"/>
      <c r="G39" s="316"/>
      <c r="H39" s="316"/>
      <c r="I39" s="316"/>
      <c r="J39" s="317"/>
    </row>
  </sheetData>
  <sheetProtection selectLockedCells="1"/>
  <customSheetViews>
    <customSheetView guid="{5D68053F-FC69-462C-B07E-96D8C4D6E770}" showGridLines="0" fitToPage="1" hiddenColumns="1">
      <selection activeCell="G35" sqref="G35"/>
      <rowBreaks count="1" manualBreakCount="1">
        <brk id="4" max="16383" man="1"/>
      </rowBreaks>
      <pageMargins left="0.78740157480314965" right="0.78740157480314965" top="0.98425196850393704" bottom="0.98425196850393704" header="0.51181102362204722" footer="0.51181102362204722"/>
      <printOptions horizontalCentered="1" verticalCentered="1"/>
      <pageSetup paperSize="9" scale="67" orientation="portrait" r:id="rId1"/>
      <headerFooter alignWithMargins="0">
        <oddHeader>&amp;CSeite 2</oddHeader>
      </headerFooter>
    </customSheetView>
  </customSheetViews>
  <mergeCells count="42">
    <mergeCell ref="D15:E15"/>
    <mergeCell ref="D10:E10"/>
    <mergeCell ref="D11:E11"/>
    <mergeCell ref="B14:J14"/>
    <mergeCell ref="B13:H13"/>
    <mergeCell ref="B20:H20"/>
    <mergeCell ref="I19:J19"/>
    <mergeCell ref="B19:H19"/>
    <mergeCell ref="D16:E16"/>
    <mergeCell ref="D17:E17"/>
    <mergeCell ref="D18:E18"/>
    <mergeCell ref="K33:L33"/>
    <mergeCell ref="B22:J22"/>
    <mergeCell ref="B28:H28"/>
    <mergeCell ref="B29:H29"/>
    <mergeCell ref="B30:J30"/>
    <mergeCell ref="B32:J32"/>
    <mergeCell ref="B24:J24"/>
    <mergeCell ref="B26:J26"/>
    <mergeCell ref="B39:J39"/>
    <mergeCell ref="B37:H37"/>
    <mergeCell ref="I36:J36"/>
    <mergeCell ref="B21:J21"/>
    <mergeCell ref="I28:J28"/>
    <mergeCell ref="B38:J38"/>
    <mergeCell ref="B36:H36"/>
    <mergeCell ref="B34:J34"/>
    <mergeCell ref="A1:J1"/>
    <mergeCell ref="A2:E2"/>
    <mergeCell ref="H4:J4"/>
    <mergeCell ref="F4:G4"/>
    <mergeCell ref="F2:J2"/>
    <mergeCell ref="A3:E3"/>
    <mergeCell ref="F3:J3"/>
    <mergeCell ref="A4:E4"/>
    <mergeCell ref="B5:J5"/>
    <mergeCell ref="B6:J6"/>
    <mergeCell ref="B12:H12"/>
    <mergeCell ref="I12:J12"/>
    <mergeCell ref="D8:E8"/>
    <mergeCell ref="D9:E9"/>
    <mergeCell ref="D7:E7"/>
  </mergeCells>
  <phoneticPr fontId="1" type="noConversion"/>
  <printOptions horizontalCentered="1" verticalCentered="1"/>
  <pageMargins left="0.78740157480314965" right="0.78740157480314965" top="0.98425196850393704" bottom="0.98425196850393704" header="0.51181102362204722" footer="0.51181102362204722"/>
  <pageSetup paperSize="9" scale="67" orientation="portrait" r:id="rId2"/>
  <headerFooter alignWithMargins="0">
    <oddHeader>&amp;CSeite 2</oddHeader>
  </headerFooter>
  <rowBreaks count="1" manualBreakCount="1">
    <brk id="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K59"/>
  <sheetViews>
    <sheetView tabSelected="1" topLeftCell="A4" zoomScaleNormal="100" workbookViewId="0">
      <selection activeCell="G37" sqref="G37"/>
    </sheetView>
  </sheetViews>
  <sheetFormatPr baseColWidth="10" defaultColWidth="11.42578125" defaultRowHeight="12.75" x14ac:dyDescent="0.2"/>
  <cols>
    <col min="1" max="1" width="4.85546875" style="6" customWidth="1"/>
    <col min="2" max="2" width="3.7109375" style="1" customWidth="1"/>
    <col min="3" max="3" width="6.7109375" style="1" customWidth="1"/>
    <col min="4" max="4" width="77.140625" style="1" customWidth="1"/>
    <col min="5" max="5" width="10.7109375" style="1" customWidth="1"/>
    <col min="6" max="6" width="4.7109375" style="27" customWidth="1"/>
    <col min="7" max="7" width="12.7109375" style="1" customWidth="1"/>
    <col min="8" max="8" width="4.7109375" style="1" customWidth="1"/>
    <col min="9" max="13" width="11.42578125" style="1"/>
    <col min="14" max="14" width="0.28515625" style="1" customWidth="1"/>
    <col min="15" max="21" width="0" style="1" hidden="1" customWidth="1"/>
    <col min="22" max="16384" width="11.42578125" style="1"/>
  </cols>
  <sheetData>
    <row r="1" spans="1:11" s="3" customFormat="1" ht="39.950000000000003" customHeight="1" x14ac:dyDescent="0.2">
      <c r="A1" s="417" t="s">
        <v>88</v>
      </c>
      <c r="B1" s="418"/>
      <c r="C1" s="418"/>
      <c r="D1" s="418"/>
      <c r="E1" s="418"/>
      <c r="F1" s="418"/>
      <c r="G1" s="418"/>
      <c r="H1" s="419"/>
      <c r="I1" s="31"/>
      <c r="J1" s="31"/>
      <c r="K1" s="22"/>
    </row>
    <row r="2" spans="1:11" s="2" customFormat="1" ht="14.25" customHeight="1" x14ac:dyDescent="0.2">
      <c r="A2" s="420" t="s">
        <v>66</v>
      </c>
      <c r="B2" s="421"/>
      <c r="C2" s="421"/>
      <c r="D2" s="422"/>
      <c r="E2" s="425" t="s">
        <v>0</v>
      </c>
      <c r="F2" s="426"/>
      <c r="G2" s="426"/>
      <c r="H2" s="427"/>
      <c r="I2" s="32"/>
      <c r="J2" s="32"/>
    </row>
    <row r="3" spans="1:11" s="2" customFormat="1" ht="129" customHeight="1" x14ac:dyDescent="0.2">
      <c r="A3" s="363">
        <f>Zeit1!A4</f>
        <v>0</v>
      </c>
      <c r="B3" s="364"/>
      <c r="C3" s="364"/>
      <c r="D3" s="365"/>
      <c r="E3" s="366">
        <f>Zeit1!F4</f>
        <v>0</v>
      </c>
      <c r="F3" s="364"/>
      <c r="G3" s="364"/>
      <c r="H3" s="367"/>
      <c r="I3" s="263"/>
      <c r="J3" s="263"/>
    </row>
    <row r="4" spans="1:11" s="4" customFormat="1" ht="20.100000000000001" customHeight="1" thickBot="1" x14ac:dyDescent="0.25">
      <c r="A4" s="170"/>
      <c r="B4" s="171"/>
      <c r="C4" s="171"/>
      <c r="D4" s="171"/>
      <c r="E4" s="172" t="s">
        <v>55</v>
      </c>
      <c r="F4" s="423">
        <f>Zeit1!H5</f>
        <v>0</v>
      </c>
      <c r="G4" s="423"/>
      <c r="H4" s="424"/>
      <c r="I4" s="264"/>
      <c r="J4" s="264"/>
    </row>
    <row r="5" spans="1:11" s="4" customFormat="1" ht="20.100000000000001" customHeight="1" x14ac:dyDescent="0.2">
      <c r="A5" s="428" t="s">
        <v>15</v>
      </c>
      <c r="B5" s="430" t="s">
        <v>61</v>
      </c>
      <c r="C5" s="430"/>
      <c r="D5" s="430"/>
      <c r="E5" s="430"/>
      <c r="F5" s="430"/>
      <c r="G5" s="430"/>
      <c r="H5" s="430"/>
    </row>
    <row r="6" spans="1:11" s="4" customFormat="1" ht="20.100000000000001" customHeight="1" thickBot="1" x14ac:dyDescent="0.25">
      <c r="A6" s="429"/>
      <c r="B6" s="401"/>
      <c r="C6" s="401"/>
      <c r="D6" s="401"/>
      <c r="E6" s="401"/>
      <c r="F6" s="401"/>
      <c r="G6" s="401"/>
      <c r="H6" s="401"/>
    </row>
    <row r="7" spans="1:11" s="36" customFormat="1" ht="20.100000000000001" customHeight="1" x14ac:dyDescent="0.2">
      <c r="A7" s="34" t="s">
        <v>16</v>
      </c>
      <c r="B7" s="35" t="s">
        <v>24</v>
      </c>
      <c r="C7" s="408" t="s">
        <v>43</v>
      </c>
      <c r="D7" s="409"/>
      <c r="E7" s="432" t="s">
        <v>33</v>
      </c>
      <c r="F7" s="432"/>
      <c r="G7" s="432" t="s">
        <v>34</v>
      </c>
      <c r="H7" s="433"/>
    </row>
    <row r="8" spans="1:11" s="4" customFormat="1" ht="20.100000000000001" customHeight="1" x14ac:dyDescent="0.2">
      <c r="A8" s="37"/>
      <c r="B8" s="38"/>
      <c r="C8" s="234">
        <v>1.625</v>
      </c>
      <c r="D8" s="39" t="s">
        <v>40</v>
      </c>
      <c r="E8" s="173"/>
      <c r="F8" s="174"/>
      <c r="G8" s="173"/>
      <c r="H8" s="175"/>
    </row>
    <row r="9" spans="1:11" s="4" customFormat="1" ht="20.100000000000001" customHeight="1" x14ac:dyDescent="0.2">
      <c r="A9" s="41"/>
      <c r="B9" s="36"/>
      <c r="C9" s="42">
        <f>(C8/5)</f>
        <v>0.32500000000000001</v>
      </c>
      <c r="D9" s="176" t="s">
        <v>41</v>
      </c>
      <c r="E9" s="173"/>
      <c r="F9" s="174"/>
      <c r="G9" s="173"/>
      <c r="H9" s="175"/>
    </row>
    <row r="10" spans="1:11" ht="20.100000000000001" customHeight="1" thickBot="1" x14ac:dyDescent="0.3">
      <c r="A10" s="43"/>
      <c r="B10" s="44" t="s">
        <v>25</v>
      </c>
      <c r="C10" s="412" t="s">
        <v>44</v>
      </c>
      <c r="D10" s="413"/>
      <c r="E10" s="45">
        <f>C8*52+C9</f>
        <v>84.825000000000003</v>
      </c>
      <c r="F10" s="46" t="s">
        <v>9</v>
      </c>
      <c r="G10" s="45">
        <f>C8*52+C9</f>
        <v>84.825000000000003</v>
      </c>
      <c r="H10" s="47" t="s">
        <v>9</v>
      </c>
    </row>
    <row r="11" spans="1:11" ht="20.100000000000001" customHeight="1" x14ac:dyDescent="0.25">
      <c r="A11" s="48" t="s">
        <v>45</v>
      </c>
      <c r="B11" s="414" t="s">
        <v>46</v>
      </c>
      <c r="C11" s="415"/>
      <c r="D11" s="415"/>
      <c r="E11" s="49"/>
      <c r="F11" s="50"/>
      <c r="G11" s="49"/>
      <c r="H11" s="51"/>
    </row>
    <row r="12" spans="1:11" s="4" customFormat="1" ht="20.100000000000001" customHeight="1" x14ac:dyDescent="0.2">
      <c r="A12" s="52"/>
      <c r="B12" s="53" t="s">
        <v>24</v>
      </c>
      <c r="C12" s="410" t="s">
        <v>47</v>
      </c>
      <c r="D12" s="411"/>
      <c r="E12" s="54"/>
      <c r="F12" s="55"/>
      <c r="G12" s="54"/>
      <c r="H12" s="56"/>
    </row>
    <row r="13" spans="1:11" s="4" customFormat="1" ht="20.100000000000001" customHeight="1" x14ac:dyDescent="0.2">
      <c r="A13" s="52"/>
      <c r="B13" s="38"/>
      <c r="C13" s="57">
        <v>11</v>
      </c>
      <c r="D13" s="58" t="s">
        <v>42</v>
      </c>
      <c r="E13" s="177">
        <f>ROUND(C13*60,0)/60*C9</f>
        <v>3.5750000000000002</v>
      </c>
      <c r="F13" s="60" t="s">
        <v>9</v>
      </c>
      <c r="G13" s="177">
        <f>ROUND(C13*60,0)/60*C9</f>
        <v>3.5750000000000002</v>
      </c>
      <c r="H13" s="61" t="s">
        <v>9</v>
      </c>
    </row>
    <row r="14" spans="1:11" s="4" customFormat="1" ht="20.100000000000001" customHeight="1" x14ac:dyDescent="0.2">
      <c r="A14" s="52"/>
      <c r="B14" s="262"/>
      <c r="C14" s="57">
        <v>2</v>
      </c>
      <c r="D14" s="260" t="s">
        <v>124</v>
      </c>
      <c r="E14" s="177">
        <f>ROUND((C14)*60,0)/60*C9</f>
        <v>0.65</v>
      </c>
      <c r="F14" s="60" t="s">
        <v>9</v>
      </c>
      <c r="G14" s="177">
        <f>ROUND((C14)*60,0)/60*C9</f>
        <v>0.65</v>
      </c>
      <c r="H14" s="61" t="s">
        <v>9</v>
      </c>
    </row>
    <row r="15" spans="1:11" s="4" customFormat="1" ht="20.100000000000001" customHeight="1" x14ac:dyDescent="0.2">
      <c r="A15" s="52"/>
      <c r="B15" s="262"/>
      <c r="C15" s="57">
        <v>30</v>
      </c>
      <c r="D15" s="84" t="s">
        <v>123</v>
      </c>
      <c r="E15" s="177">
        <f>ROUND((C15)*60,0)/60*C9</f>
        <v>9.75</v>
      </c>
      <c r="F15" s="60" t="s">
        <v>9</v>
      </c>
      <c r="G15" s="177">
        <f>ROUND((C15)*60,0)/60*C9</f>
        <v>9.75</v>
      </c>
      <c r="H15" s="61" t="s">
        <v>9</v>
      </c>
    </row>
    <row r="16" spans="1:11" s="4" customFormat="1" ht="21" customHeight="1" x14ac:dyDescent="0.2">
      <c r="A16" s="52"/>
      <c r="B16" s="53"/>
      <c r="C16" s="57">
        <v>2</v>
      </c>
      <c r="D16" s="178" t="s">
        <v>125</v>
      </c>
      <c r="E16" s="179">
        <f>ROUND((C16)*60,0)/60*C9</f>
        <v>0.65</v>
      </c>
      <c r="F16" s="55" t="s">
        <v>9</v>
      </c>
      <c r="G16" s="179">
        <f>ROUND((C16)*60,0)/60*C9</f>
        <v>0.65</v>
      </c>
      <c r="H16" s="56" t="s">
        <v>9</v>
      </c>
    </row>
    <row r="17" spans="1:10" s="4" customFormat="1" ht="20.100000000000001" customHeight="1" x14ac:dyDescent="0.2">
      <c r="A17" s="52"/>
      <c r="B17" s="53"/>
      <c r="C17" s="57">
        <v>5</v>
      </c>
      <c r="D17" s="58" t="s">
        <v>89</v>
      </c>
      <c r="E17" s="177">
        <f>ROUND(C17*60,0)/60*C9</f>
        <v>1.625</v>
      </c>
      <c r="F17" s="62" t="s">
        <v>9</v>
      </c>
      <c r="G17" s="180"/>
      <c r="H17" s="175"/>
    </row>
    <row r="18" spans="1:10" s="4" customFormat="1" ht="20.100000000000001" customHeight="1" x14ac:dyDescent="0.2">
      <c r="A18" s="52"/>
      <c r="B18" s="53"/>
      <c r="C18" s="57">
        <v>5</v>
      </c>
      <c r="D18" s="63" t="s">
        <v>90</v>
      </c>
      <c r="E18" s="181"/>
      <c r="F18" s="64"/>
      <c r="G18" s="182">
        <f>ROUND(C18*60,0)/60*C9</f>
        <v>1.625</v>
      </c>
      <c r="H18" s="65" t="s">
        <v>9</v>
      </c>
    </row>
    <row r="19" spans="1:10" s="3" customFormat="1" ht="20.100000000000001" customHeight="1" x14ac:dyDescent="0.2">
      <c r="A19" s="66"/>
      <c r="B19" s="67"/>
      <c r="C19" s="67" t="s">
        <v>63</v>
      </c>
      <c r="D19" s="68"/>
      <c r="E19" s="69">
        <f>E10-SUM(E13:E17)</f>
        <v>68.575000000000003</v>
      </c>
      <c r="F19" s="70" t="s">
        <v>9</v>
      </c>
      <c r="G19" s="69">
        <f>G10-SUM(G13:G16)-G18</f>
        <v>68.575000000000003</v>
      </c>
      <c r="H19" s="71" t="s">
        <v>9</v>
      </c>
    </row>
    <row r="20" spans="1:10" s="183" customFormat="1" ht="20.100000000000001" customHeight="1" x14ac:dyDescent="0.2">
      <c r="A20" s="66"/>
      <c r="B20" s="67"/>
      <c r="C20" s="67"/>
      <c r="D20" s="68"/>
      <c r="E20" s="69"/>
      <c r="F20" s="70"/>
      <c r="G20" s="69"/>
      <c r="H20" s="71"/>
    </row>
    <row r="21" spans="1:10" s="15" customFormat="1" ht="20.100000000000001" customHeight="1" x14ac:dyDescent="0.2">
      <c r="A21" s="52"/>
      <c r="B21" s="53" t="s">
        <v>25</v>
      </c>
      <c r="C21" s="410" t="s">
        <v>48</v>
      </c>
      <c r="D21" s="411"/>
      <c r="E21" s="54"/>
      <c r="F21" s="55"/>
      <c r="G21" s="54"/>
      <c r="H21" s="56"/>
    </row>
    <row r="22" spans="1:10" s="17" customFormat="1" ht="20.100000000000001" customHeight="1" x14ac:dyDescent="0.2">
      <c r="A22" s="72"/>
      <c r="B22" s="184"/>
      <c r="C22" s="185" t="s">
        <v>17</v>
      </c>
      <c r="D22" s="186"/>
      <c r="E22" s="184"/>
      <c r="F22" s="187"/>
      <c r="G22" s="184"/>
      <c r="H22" s="188"/>
    </row>
    <row r="23" spans="1:10" s="4" customFormat="1" ht="20.100000000000001" customHeight="1" x14ac:dyDescent="0.2">
      <c r="A23" s="52"/>
      <c r="B23" s="53"/>
      <c r="C23" s="57">
        <v>4</v>
      </c>
      <c r="D23" s="58" t="s">
        <v>62</v>
      </c>
      <c r="E23" s="189">
        <f>E19*C23/100</f>
        <v>2.7430000000000003</v>
      </c>
      <c r="F23" s="73" t="s">
        <v>9</v>
      </c>
      <c r="G23" s="182">
        <f>G19*C23/100</f>
        <v>2.7430000000000003</v>
      </c>
      <c r="H23" s="74" t="s">
        <v>9</v>
      </c>
    </row>
    <row r="24" spans="1:10" s="3" customFormat="1" ht="20.100000000000001" customHeight="1" x14ac:dyDescent="0.2">
      <c r="A24" s="66"/>
      <c r="B24" s="67"/>
      <c r="C24" s="67" t="s">
        <v>64</v>
      </c>
      <c r="D24" s="68"/>
      <c r="E24" s="69">
        <f>ROUND((E19-E23)*24*60,0)/60/24</f>
        <v>65.831944444444446</v>
      </c>
      <c r="F24" s="70" t="s">
        <v>9</v>
      </c>
      <c r="G24" s="69">
        <f>ROUND((G19-G23)*24*60,0)/60/24</f>
        <v>65.831944444444446</v>
      </c>
      <c r="H24" s="71" t="s">
        <v>9</v>
      </c>
    </row>
    <row r="25" spans="1:10" s="3" customFormat="1" ht="20.100000000000001" customHeight="1" x14ac:dyDescent="0.2">
      <c r="A25" s="66"/>
      <c r="B25" s="75"/>
      <c r="C25" s="75"/>
      <c r="D25" s="76"/>
      <c r="E25" s="77"/>
      <c r="F25" s="78"/>
      <c r="G25" s="77"/>
      <c r="H25" s="79"/>
    </row>
    <row r="26" spans="1:10" s="4" customFormat="1" ht="20.100000000000001" customHeight="1" x14ac:dyDescent="0.2">
      <c r="A26" s="7"/>
      <c r="B26" s="8" t="s">
        <v>32</v>
      </c>
      <c r="C26" s="410" t="s">
        <v>49</v>
      </c>
      <c r="D26" s="411"/>
      <c r="E26" s="18"/>
      <c r="F26" s="23"/>
      <c r="G26" s="18"/>
      <c r="H26" s="19"/>
    </row>
    <row r="27" spans="1:10" s="11" customFormat="1" ht="20.100000000000001" customHeight="1" x14ac:dyDescent="0.2">
      <c r="A27" s="9"/>
      <c r="B27" s="10"/>
      <c r="C27" s="81" t="s">
        <v>99</v>
      </c>
      <c r="D27" s="17"/>
      <c r="E27" s="20"/>
      <c r="F27" s="25"/>
      <c r="G27" s="20"/>
      <c r="H27" s="21"/>
    </row>
    <row r="28" spans="1:10" s="4" customFormat="1" ht="20.100000000000001" customHeight="1" x14ac:dyDescent="0.2">
      <c r="A28" s="7"/>
      <c r="B28" s="8"/>
      <c r="C28" s="82" t="s">
        <v>100</v>
      </c>
      <c r="D28" s="15"/>
      <c r="E28" s="18"/>
      <c r="F28" s="23"/>
      <c r="G28" s="18"/>
      <c r="H28" s="19"/>
    </row>
    <row r="29" spans="1:10" s="4" customFormat="1" ht="20.100000000000001" customHeight="1" x14ac:dyDescent="0.2">
      <c r="A29" s="52"/>
      <c r="B29" s="83"/>
      <c r="C29" s="57">
        <v>5</v>
      </c>
      <c r="D29" s="58" t="s">
        <v>91</v>
      </c>
      <c r="E29" s="177">
        <f>ROUND(C29*60,0)/60/24*E24/C8</f>
        <v>8.4399928774928785</v>
      </c>
      <c r="F29" s="62" t="s">
        <v>9</v>
      </c>
      <c r="G29" s="180"/>
      <c r="H29" s="190"/>
    </row>
    <row r="30" spans="1:10" s="4" customFormat="1" ht="20.100000000000001" customHeight="1" x14ac:dyDescent="0.2">
      <c r="A30" s="52"/>
      <c r="B30" s="84"/>
      <c r="C30" s="57">
        <v>3</v>
      </c>
      <c r="D30" s="63" t="s">
        <v>126</v>
      </c>
      <c r="E30" s="96"/>
      <c r="F30" s="64"/>
      <c r="G30" s="179">
        <f>ROUND(C30*60,0)/60/24*G24/C8</f>
        <v>5.0639957264957269</v>
      </c>
      <c r="H30" s="65" t="s">
        <v>9</v>
      </c>
    </row>
    <row r="31" spans="1:10" s="15" customFormat="1" ht="20.100000000000001" customHeight="1" thickBot="1" x14ac:dyDescent="0.25">
      <c r="A31" s="85"/>
      <c r="B31" s="318" t="s">
        <v>52</v>
      </c>
      <c r="C31" s="319"/>
      <c r="D31" s="319"/>
      <c r="E31" s="86">
        <f>E24-E29</f>
        <v>57.391951566951569</v>
      </c>
      <c r="F31" s="87" t="s">
        <v>9</v>
      </c>
      <c r="G31" s="86">
        <f>G24-G30</f>
        <v>60.76794871794872</v>
      </c>
      <c r="H31" s="88" t="s">
        <v>9</v>
      </c>
      <c r="I31" s="191"/>
      <c r="J31" s="192"/>
    </row>
    <row r="32" spans="1:10" s="15" customFormat="1" ht="20.100000000000001" customHeight="1" x14ac:dyDescent="0.2">
      <c r="A32" s="89" t="s">
        <v>50</v>
      </c>
      <c r="B32" s="35"/>
      <c r="C32" s="374" t="s">
        <v>102</v>
      </c>
      <c r="D32" s="374"/>
      <c r="E32" s="374"/>
      <c r="F32" s="374"/>
      <c r="G32" s="374"/>
      <c r="H32" s="375"/>
    </row>
    <row r="33" spans="1:8" s="17" customFormat="1" ht="20.100000000000001" customHeight="1" x14ac:dyDescent="0.2">
      <c r="A33" s="72"/>
      <c r="B33" s="90"/>
      <c r="C33" s="91" t="s">
        <v>105</v>
      </c>
      <c r="D33" s="92"/>
      <c r="E33" s="93">
        <f>Zeit1!I32</f>
        <v>20.666666666666668</v>
      </c>
      <c r="F33" s="94" t="s">
        <v>9</v>
      </c>
      <c r="G33" s="93">
        <f>Zeit1!I33</f>
        <v>10.333333333333334</v>
      </c>
      <c r="H33" s="95" t="s">
        <v>9</v>
      </c>
    </row>
    <row r="34" spans="1:8" s="15" customFormat="1" ht="20.100000000000001" customHeight="1" x14ac:dyDescent="0.2">
      <c r="A34" s="52"/>
      <c r="B34" s="53"/>
      <c r="C34" s="84" t="s">
        <v>106</v>
      </c>
      <c r="D34" s="193"/>
      <c r="E34" s="96">
        <f>E31</f>
        <v>57.391951566951569</v>
      </c>
      <c r="F34" s="97" t="s">
        <v>9</v>
      </c>
      <c r="G34" s="96">
        <f>G31</f>
        <v>60.76794871794872</v>
      </c>
      <c r="H34" s="98" t="s">
        <v>9</v>
      </c>
    </row>
    <row r="35" spans="1:8" s="15" customFormat="1" ht="20.100000000000001" customHeight="1" thickBot="1" x14ac:dyDescent="0.25">
      <c r="A35" s="85"/>
      <c r="B35" s="99"/>
      <c r="C35" s="100" t="s">
        <v>103</v>
      </c>
      <c r="D35" s="33"/>
      <c r="E35" s="394">
        <f>E33/E34</f>
        <v>0.360096949178625</v>
      </c>
      <c r="F35" s="395"/>
      <c r="G35" s="431">
        <f>G33/G34</f>
        <v>0.17004578155657293</v>
      </c>
      <c r="H35" s="395"/>
    </row>
    <row r="36" spans="1:8" s="15" customFormat="1" ht="20.100000000000001" customHeight="1" x14ac:dyDescent="0.2">
      <c r="A36" s="89" t="s">
        <v>51</v>
      </c>
      <c r="B36" s="101"/>
      <c r="C36" s="373" t="s">
        <v>101</v>
      </c>
      <c r="D36" s="374"/>
      <c r="E36" s="374"/>
      <c r="F36" s="374"/>
      <c r="G36" s="374"/>
      <c r="H36" s="375"/>
    </row>
    <row r="37" spans="1:8" s="15" customFormat="1" ht="20.100000000000001" customHeight="1" x14ac:dyDescent="0.2">
      <c r="A37" s="52"/>
      <c r="B37" s="53"/>
      <c r="C37" s="416" t="s">
        <v>107</v>
      </c>
      <c r="D37" s="390"/>
      <c r="E37" s="194">
        <f>Zeit2!I13</f>
        <v>0</v>
      </c>
      <c r="F37" s="102" t="s">
        <v>9</v>
      </c>
      <c r="G37" s="195">
        <f>Zeit2!I20</f>
        <v>0</v>
      </c>
      <c r="H37" s="103" t="s">
        <v>9</v>
      </c>
    </row>
    <row r="38" spans="1:8" s="15" customFormat="1" ht="20.100000000000001" customHeight="1" x14ac:dyDescent="0.2">
      <c r="A38" s="52"/>
      <c r="B38" s="53"/>
      <c r="C38" s="416" t="s">
        <v>106</v>
      </c>
      <c r="D38" s="390"/>
      <c r="E38" s="194">
        <f>E31</f>
        <v>57.391951566951569</v>
      </c>
      <c r="F38" s="60" t="s">
        <v>9</v>
      </c>
      <c r="G38" s="195">
        <f>G31</f>
        <v>60.76794871794872</v>
      </c>
      <c r="H38" s="61" t="s">
        <v>9</v>
      </c>
    </row>
    <row r="39" spans="1:8" s="15" customFormat="1" ht="20.100000000000001" customHeight="1" thickBot="1" x14ac:dyDescent="0.25">
      <c r="A39" s="52"/>
      <c r="B39" s="53"/>
      <c r="C39" s="400" t="s">
        <v>104</v>
      </c>
      <c r="D39" s="401"/>
      <c r="E39" s="124">
        <f>E37/E38</f>
        <v>0</v>
      </c>
      <c r="F39" s="104"/>
      <c r="G39" s="105">
        <f>G37/G38</f>
        <v>0</v>
      </c>
      <c r="H39" s="106"/>
    </row>
    <row r="40" spans="1:8" s="15" customFormat="1" ht="20.100000000000001" customHeight="1" x14ac:dyDescent="0.2">
      <c r="A40" s="107" t="s">
        <v>84</v>
      </c>
      <c r="B40" s="35" t="s">
        <v>24</v>
      </c>
      <c r="C40" s="373" t="s">
        <v>35</v>
      </c>
      <c r="D40" s="374"/>
      <c r="E40" s="374"/>
      <c r="F40" s="374"/>
      <c r="G40" s="374"/>
      <c r="H40" s="375"/>
    </row>
    <row r="41" spans="1:8" s="15" customFormat="1" ht="20.100000000000001" customHeight="1" x14ac:dyDescent="0.2">
      <c r="A41" s="52"/>
      <c r="B41" s="108"/>
      <c r="C41" s="402" t="s">
        <v>83</v>
      </c>
      <c r="D41" s="403"/>
      <c r="E41" s="109">
        <f>Zeit2!I29</f>
        <v>0</v>
      </c>
      <c r="F41" s="110" t="s">
        <v>22</v>
      </c>
      <c r="G41" s="109">
        <f>Zeit2!I29</f>
        <v>0</v>
      </c>
      <c r="H41" s="111" t="s">
        <v>22</v>
      </c>
    </row>
    <row r="42" spans="1:8" s="15" customFormat="1" ht="20.100000000000001" customHeight="1" x14ac:dyDescent="0.2">
      <c r="A42" s="52"/>
      <c r="B42" s="108"/>
      <c r="C42" s="398" t="s">
        <v>81</v>
      </c>
      <c r="D42" s="399"/>
      <c r="E42" s="54">
        <f>E24</f>
        <v>65.831944444444446</v>
      </c>
      <c r="F42" s="112" t="s">
        <v>22</v>
      </c>
      <c r="G42" s="54">
        <f>G24</f>
        <v>65.831944444444446</v>
      </c>
      <c r="H42" s="113" t="s">
        <v>22</v>
      </c>
    </row>
    <row r="43" spans="1:8" ht="20.100000000000001" customHeight="1" x14ac:dyDescent="0.2">
      <c r="A43" s="114"/>
      <c r="B43" s="115"/>
      <c r="C43" s="169">
        <v>1</v>
      </c>
      <c r="D43" s="117" t="s">
        <v>82</v>
      </c>
      <c r="E43" s="59">
        <f>ROUND(C43*60,0)/60/24*E42/C8</f>
        <v>1.6879985754985753</v>
      </c>
      <c r="F43" s="118" t="s">
        <v>22</v>
      </c>
      <c r="G43" s="59">
        <f>ROUND(C43*60,0)/60/24*G42/C8</f>
        <v>1.6879985754985753</v>
      </c>
      <c r="H43" s="118" t="s">
        <v>22</v>
      </c>
    </row>
    <row r="44" spans="1:8" s="4" customFormat="1" ht="20.100000000000001" customHeight="1" x14ac:dyDescent="0.2">
      <c r="A44" s="52"/>
      <c r="B44" s="119"/>
      <c r="C44" s="406" t="s">
        <v>103</v>
      </c>
      <c r="D44" s="407"/>
      <c r="E44" s="404">
        <f>E41/(E42-E43)</f>
        <v>0</v>
      </c>
      <c r="F44" s="405"/>
      <c r="G44" s="396">
        <f>G41/(G42-G43)</f>
        <v>0</v>
      </c>
      <c r="H44" s="397"/>
    </row>
    <row r="45" spans="1:8" s="4" customFormat="1" ht="20.100000000000001" customHeight="1" x14ac:dyDescent="0.2">
      <c r="A45" s="52"/>
      <c r="B45" s="73" t="s">
        <v>25</v>
      </c>
      <c r="C45" s="383" t="s">
        <v>36</v>
      </c>
      <c r="D45" s="384"/>
      <c r="E45" s="384"/>
      <c r="F45" s="384"/>
      <c r="G45" s="384"/>
      <c r="H45" s="385"/>
    </row>
    <row r="46" spans="1:8" s="5" customFormat="1" ht="20.100000000000001" customHeight="1" x14ac:dyDescent="0.2">
      <c r="A46" s="120"/>
      <c r="B46" s="121"/>
      <c r="C46" s="398" t="s">
        <v>108</v>
      </c>
      <c r="D46" s="399"/>
      <c r="E46" s="109">
        <f>Zeit2!I37</f>
        <v>0</v>
      </c>
      <c r="F46" s="112" t="s">
        <v>22</v>
      </c>
      <c r="G46" s="109">
        <f>Zeit2!I37</f>
        <v>0</v>
      </c>
      <c r="H46" s="113" t="s">
        <v>22</v>
      </c>
    </row>
    <row r="47" spans="1:8" s="5" customFormat="1" ht="20.100000000000001" customHeight="1" x14ac:dyDescent="0.2">
      <c r="A47" s="120"/>
      <c r="B47" s="121"/>
      <c r="C47" s="398" t="s">
        <v>80</v>
      </c>
      <c r="D47" s="399"/>
      <c r="E47" s="54">
        <f>E24</f>
        <v>65.831944444444446</v>
      </c>
      <c r="F47" s="112" t="s">
        <v>22</v>
      </c>
      <c r="G47" s="54">
        <f>G24</f>
        <v>65.831944444444446</v>
      </c>
      <c r="H47" s="113" t="s">
        <v>22</v>
      </c>
    </row>
    <row r="48" spans="1:8" s="5" customFormat="1" ht="20.100000000000001" customHeight="1" x14ac:dyDescent="0.2">
      <c r="A48" s="120"/>
      <c r="B48" s="121"/>
      <c r="C48" s="116"/>
      <c r="D48" s="117" t="s">
        <v>82</v>
      </c>
      <c r="E48" s="59">
        <f>ROUND(C48*60,0)/60/24*E47/C8</f>
        <v>0</v>
      </c>
      <c r="F48" s="118" t="s">
        <v>22</v>
      </c>
      <c r="G48" s="59">
        <f>ROUND(C48*60,0)/60/24*G47/C8</f>
        <v>0</v>
      </c>
      <c r="H48" s="118" t="s">
        <v>22</v>
      </c>
    </row>
    <row r="49" spans="1:8" s="5" customFormat="1" ht="20.100000000000001" customHeight="1" thickBot="1" x14ac:dyDescent="0.25">
      <c r="A49" s="122"/>
      <c r="B49" s="123"/>
      <c r="C49" s="400" t="s">
        <v>103</v>
      </c>
      <c r="D49" s="401"/>
      <c r="E49" s="394">
        <f>E46/(E47-E48)</f>
        <v>0</v>
      </c>
      <c r="F49" s="395"/>
      <c r="G49" s="394">
        <f>G46/(G47-G48)</f>
        <v>0</v>
      </c>
      <c r="H49" s="395"/>
    </row>
    <row r="50" spans="1:8" s="5" customFormat="1" x14ac:dyDescent="0.2">
      <c r="F50" s="26"/>
    </row>
    <row r="51" spans="1:8" s="5" customFormat="1" x14ac:dyDescent="0.2">
      <c r="F51" s="26"/>
    </row>
    <row r="52" spans="1:8" s="5" customFormat="1" x14ac:dyDescent="0.2">
      <c r="F52" s="26"/>
    </row>
    <row r="53" spans="1:8" s="5" customFormat="1" x14ac:dyDescent="0.2">
      <c r="F53" s="26"/>
    </row>
    <row r="54" spans="1:8" s="5" customFormat="1" ht="14.25" x14ac:dyDescent="0.2">
      <c r="C54" s="240"/>
      <c r="F54" s="26"/>
    </row>
    <row r="55" spans="1:8" s="5" customFormat="1" x14ac:dyDescent="0.2">
      <c r="F55" s="26"/>
    </row>
    <row r="56" spans="1:8" s="5" customFormat="1" x14ac:dyDescent="0.2">
      <c r="F56" s="26"/>
    </row>
    <row r="57" spans="1:8" s="5" customFormat="1" x14ac:dyDescent="0.2">
      <c r="F57" s="26"/>
    </row>
    <row r="58" spans="1:8" s="5" customFormat="1" x14ac:dyDescent="0.2">
      <c r="F58" s="26"/>
    </row>
    <row r="59" spans="1:8" s="5" customFormat="1" x14ac:dyDescent="0.2">
      <c r="F59" s="26"/>
    </row>
  </sheetData>
  <sheetProtection selectLockedCells="1"/>
  <dataConsolidate>
    <dataRefs count="1">
      <dataRef ref="E40" sheet="Arbeitszeit"/>
    </dataRefs>
  </dataConsolidate>
  <customSheetViews>
    <customSheetView guid="{5D68053F-FC69-462C-B07E-96D8C4D6E770}" hiddenColumns="1">
      <selection activeCell="D13" sqref="D13"/>
      <pageMargins left="0.78740157499999996" right="0.78740157499999996" top="0.984251969" bottom="0.984251969" header="0.4921259845" footer="0.4921259845"/>
      <pageSetup paperSize="9" scale="66" orientation="portrait" r:id="rId1"/>
      <headerFooter alignWithMargins="0">
        <oddHeader>&amp;CSeite 3</oddHeader>
      </headerFooter>
    </customSheetView>
  </customSheetViews>
  <mergeCells count="36">
    <mergeCell ref="C36:H36"/>
    <mergeCell ref="C37:D37"/>
    <mergeCell ref="C38:D38"/>
    <mergeCell ref="C39:D39"/>
    <mergeCell ref="A1:H1"/>
    <mergeCell ref="A2:D2"/>
    <mergeCell ref="F4:H4"/>
    <mergeCell ref="A3:D3"/>
    <mergeCell ref="E2:H2"/>
    <mergeCell ref="E3:H3"/>
    <mergeCell ref="A5:A6"/>
    <mergeCell ref="B5:H6"/>
    <mergeCell ref="G35:H35"/>
    <mergeCell ref="E35:F35"/>
    <mergeCell ref="E7:F7"/>
    <mergeCell ref="G7:H7"/>
    <mergeCell ref="C32:H32"/>
    <mergeCell ref="C7:D7"/>
    <mergeCell ref="C26:D26"/>
    <mergeCell ref="B31:D31"/>
    <mergeCell ref="C10:D10"/>
    <mergeCell ref="B11:D11"/>
    <mergeCell ref="C12:D12"/>
    <mergeCell ref="C21:D21"/>
    <mergeCell ref="E49:F49"/>
    <mergeCell ref="G44:H44"/>
    <mergeCell ref="G49:H49"/>
    <mergeCell ref="C40:H40"/>
    <mergeCell ref="C45:H45"/>
    <mergeCell ref="C46:D46"/>
    <mergeCell ref="C47:D47"/>
    <mergeCell ref="C49:D49"/>
    <mergeCell ref="C41:D41"/>
    <mergeCell ref="C42:D42"/>
    <mergeCell ref="E44:F44"/>
    <mergeCell ref="C44:D44"/>
  </mergeCells>
  <phoneticPr fontId="1" type="noConversion"/>
  <pageMargins left="0.78740157499999996" right="0.78740157499999996" top="0.984251969" bottom="0.984251969" header="0.4921259845" footer="0.4921259845"/>
  <pageSetup paperSize="9" scale="66" orientation="portrait" r:id="rId2"/>
  <headerFooter alignWithMargins="0">
    <oddHeader>&amp;CSeite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AB47"/>
  <sheetViews>
    <sheetView zoomScaleNormal="100" workbookViewId="0">
      <selection activeCell="AC32" sqref="AC32"/>
    </sheetView>
  </sheetViews>
  <sheetFormatPr baseColWidth="10" defaultRowHeight="12.75" outlineLevelRow="1" x14ac:dyDescent="0.2"/>
  <cols>
    <col min="1" max="1" width="7.42578125" customWidth="1"/>
    <col min="2" max="2" width="29.140625" customWidth="1"/>
    <col min="3" max="3" width="14.140625" bestFit="1" customWidth="1"/>
    <col min="4" max="4" width="10.7109375" bestFit="1" customWidth="1"/>
    <col min="5" max="5" width="13.42578125" customWidth="1"/>
    <col min="6" max="7" width="14.85546875" customWidth="1"/>
    <col min="8" max="11" width="16.7109375" customWidth="1"/>
    <col min="12" max="12" width="14.85546875" customWidth="1"/>
    <col min="13" max="13" width="13.5703125" customWidth="1"/>
    <col min="16" max="16" width="7.42578125" customWidth="1"/>
    <col min="17" max="17" width="8.7109375" customWidth="1"/>
    <col min="18" max="18" width="8.42578125" customWidth="1"/>
    <col min="19" max="19" width="9.85546875" customWidth="1"/>
    <col min="20" max="20" width="14.7109375" customWidth="1"/>
    <col min="21" max="21" width="15.5703125" customWidth="1"/>
    <col min="22" max="22" width="13.42578125" customWidth="1"/>
    <col min="23" max="23" width="13.28515625" customWidth="1"/>
  </cols>
  <sheetData>
    <row r="1" spans="1:26" s="196" customFormat="1" ht="39.950000000000003" customHeight="1" x14ac:dyDescent="0.2">
      <c r="A1" s="417" t="s">
        <v>98</v>
      </c>
      <c r="B1" s="418"/>
      <c r="C1" s="418"/>
      <c r="D1" s="418"/>
      <c r="E1" s="418"/>
      <c r="F1" s="418"/>
      <c r="G1" s="418"/>
      <c r="H1" s="418"/>
      <c r="I1" s="418"/>
      <c r="J1" s="418"/>
      <c r="K1" s="419"/>
      <c r="L1" s="68"/>
    </row>
    <row r="2" spans="1:26" s="197" customFormat="1" ht="14.25" customHeight="1" x14ac:dyDescent="0.2">
      <c r="A2" s="420" t="s">
        <v>66</v>
      </c>
      <c r="B2" s="421"/>
      <c r="C2" s="421"/>
      <c r="D2" s="421"/>
      <c r="E2" s="421"/>
      <c r="F2" s="421"/>
      <c r="G2" s="422"/>
      <c r="H2" s="425" t="s">
        <v>0</v>
      </c>
      <c r="I2" s="426"/>
      <c r="J2" s="426"/>
      <c r="K2" s="427"/>
    </row>
    <row r="3" spans="1:26" s="198" customFormat="1" ht="129" customHeight="1" x14ac:dyDescent="0.2">
      <c r="A3" s="363">
        <f>Zeit1!A4</f>
        <v>0</v>
      </c>
      <c r="B3" s="364"/>
      <c r="C3" s="364"/>
      <c r="D3" s="364"/>
      <c r="E3" s="364"/>
      <c r="F3" s="364"/>
      <c r="G3" s="365"/>
      <c r="H3" s="366">
        <f>Zeit1!F4</f>
        <v>0</v>
      </c>
      <c r="I3" s="364"/>
      <c r="J3" s="364"/>
      <c r="K3" s="367"/>
    </row>
    <row r="4" spans="1:26" s="80" customFormat="1" ht="20.100000000000001" customHeight="1" thickBot="1" x14ac:dyDescent="0.25">
      <c r="A4" s="482"/>
      <c r="B4" s="429"/>
      <c r="C4" s="429"/>
      <c r="D4" s="429"/>
      <c r="E4" s="429"/>
      <c r="F4" s="429"/>
      <c r="G4" s="483"/>
      <c r="H4" s="199" t="s">
        <v>55</v>
      </c>
      <c r="I4" s="480">
        <f>Zeit1!H5</f>
        <v>0</v>
      </c>
      <c r="J4" s="480"/>
      <c r="K4" s="481"/>
    </row>
    <row r="5" spans="1:26" s="200" customFormat="1" ht="20.100000000000001" customHeight="1" x14ac:dyDescent="0.2">
      <c r="A5" s="437" t="s">
        <v>37</v>
      </c>
      <c r="B5" s="450" t="s">
        <v>65</v>
      </c>
      <c r="C5" s="451"/>
      <c r="D5" s="451"/>
      <c r="E5" s="451"/>
      <c r="F5" s="451"/>
      <c r="G5" s="451"/>
      <c r="H5" s="451"/>
      <c r="I5" s="451"/>
      <c r="J5" s="451"/>
      <c r="K5" s="452"/>
    </row>
    <row r="6" spans="1:26" s="200" customFormat="1" ht="20.100000000000001" customHeight="1" x14ac:dyDescent="0.2">
      <c r="A6" s="438"/>
      <c r="B6" s="453"/>
      <c r="C6" s="454"/>
      <c r="D6" s="454"/>
      <c r="E6" s="454"/>
      <c r="F6" s="454"/>
      <c r="G6" s="454"/>
      <c r="H6" s="454"/>
      <c r="I6" s="454"/>
      <c r="J6" s="454"/>
      <c r="K6" s="455"/>
    </row>
    <row r="7" spans="1:26" s="200" customFormat="1" ht="20.100000000000001" customHeight="1" x14ac:dyDescent="0.2">
      <c r="A7" s="201" t="s">
        <v>85</v>
      </c>
      <c r="B7" s="236" t="s">
        <v>109</v>
      </c>
      <c r="C7" s="434" t="s">
        <v>110</v>
      </c>
      <c r="D7" s="435"/>
      <c r="E7" s="435"/>
      <c r="F7" s="435"/>
      <c r="G7" s="436"/>
      <c r="H7" s="440" t="s">
        <v>111</v>
      </c>
      <c r="I7" s="441"/>
      <c r="J7" s="441"/>
      <c r="K7" s="442"/>
    </row>
    <row r="8" spans="1:26" s="200" customFormat="1" ht="20.100000000000001" customHeight="1" outlineLevel="1" x14ac:dyDescent="0.2">
      <c r="A8" s="203"/>
      <c r="B8" s="443" t="s">
        <v>112</v>
      </c>
      <c r="C8" s="444" t="s">
        <v>113</v>
      </c>
      <c r="D8" s="443" t="s">
        <v>114</v>
      </c>
      <c r="E8" s="447" t="s">
        <v>31</v>
      </c>
      <c r="F8" s="440" t="s">
        <v>39</v>
      </c>
      <c r="G8" s="442"/>
      <c r="H8" s="439" t="s">
        <v>27</v>
      </c>
      <c r="I8" s="436"/>
      <c r="J8" s="439" t="s">
        <v>28</v>
      </c>
      <c r="K8" s="436"/>
    </row>
    <row r="9" spans="1:26" s="200" customFormat="1" ht="20.100000000000001" customHeight="1" outlineLevel="1" x14ac:dyDescent="0.2">
      <c r="A9" s="203"/>
      <c r="B9" s="444"/>
      <c r="C9" s="444"/>
      <c r="D9" s="444"/>
      <c r="E9" s="448"/>
      <c r="F9" s="476" t="s">
        <v>33</v>
      </c>
      <c r="G9" s="478" t="s">
        <v>34</v>
      </c>
      <c r="H9" s="237" t="s">
        <v>70</v>
      </c>
      <c r="I9" s="204" t="s">
        <v>71</v>
      </c>
      <c r="J9" s="205" t="s">
        <v>70</v>
      </c>
      <c r="K9" s="206" t="s">
        <v>71</v>
      </c>
    </row>
    <row r="10" spans="1:26" s="200" customFormat="1" ht="20.100000000000001" customHeight="1" outlineLevel="1" thickBot="1" x14ac:dyDescent="0.25">
      <c r="A10" s="203"/>
      <c r="B10" s="445"/>
      <c r="C10" s="446"/>
      <c r="D10" s="445"/>
      <c r="E10" s="449"/>
      <c r="F10" s="477"/>
      <c r="G10" s="479"/>
      <c r="H10" s="238" t="s">
        <v>33</v>
      </c>
      <c r="I10" s="239" t="s">
        <v>38</v>
      </c>
      <c r="J10" s="238" t="s">
        <v>33</v>
      </c>
      <c r="K10" s="239" t="s">
        <v>34</v>
      </c>
    </row>
    <row r="11" spans="1:26" s="164" customFormat="1" ht="20.100000000000001" customHeight="1" thickBot="1" x14ac:dyDescent="0.25">
      <c r="A11" s="159"/>
      <c r="B11" s="243">
        <v>100</v>
      </c>
      <c r="C11" s="160">
        <v>1</v>
      </c>
      <c r="D11" s="245">
        <v>10</v>
      </c>
      <c r="E11" s="241">
        <f>2/D11</f>
        <v>0.2</v>
      </c>
      <c r="F11" s="161">
        <f>Arbeitszeit!E35*E11*B11</f>
        <v>7.201938983572501</v>
      </c>
      <c r="G11" s="162">
        <f>Arbeitszeit!G35*E11*B11</f>
        <v>3.400915631131459</v>
      </c>
      <c r="H11" s="463">
        <f>Arbeitszeit!E44</f>
        <v>0</v>
      </c>
      <c r="I11" s="458">
        <f>Arbeitszeit!G44</f>
        <v>0</v>
      </c>
      <c r="J11" s="456">
        <f>Arbeitszeit!E49</f>
        <v>0</v>
      </c>
      <c r="K11" s="465">
        <f>Arbeitszeit!G49</f>
        <v>0</v>
      </c>
      <c r="L11" s="267"/>
      <c r="M11" s="267"/>
      <c r="N11" s="267"/>
      <c r="O11" s="267"/>
      <c r="P11" s="267"/>
      <c r="Q11" s="267"/>
      <c r="R11" s="267"/>
      <c r="S11" s="267"/>
      <c r="T11" s="267"/>
      <c r="U11" s="267"/>
      <c r="V11" s="267"/>
      <c r="W11" s="267"/>
      <c r="X11" s="267"/>
      <c r="Y11" s="267"/>
      <c r="Z11" s="267"/>
    </row>
    <row r="12" spans="1:26" s="164" customFormat="1" ht="20.100000000000001" customHeight="1" thickBot="1" x14ac:dyDescent="0.25">
      <c r="A12" s="159"/>
      <c r="B12" s="243"/>
      <c r="C12" s="160">
        <v>2</v>
      </c>
      <c r="D12" s="245">
        <v>8</v>
      </c>
      <c r="E12" s="241">
        <f>2/D12</f>
        <v>0.25</v>
      </c>
      <c r="F12" s="161">
        <f>Arbeitszeit!E35*E12*B12</f>
        <v>0</v>
      </c>
      <c r="G12" s="162">
        <f>Arbeitszeit!G35*E12*B12</f>
        <v>0</v>
      </c>
      <c r="H12" s="464"/>
      <c r="I12" s="459"/>
      <c r="J12" s="456"/>
      <c r="K12" s="465"/>
      <c r="L12" s="267"/>
      <c r="M12" s="267"/>
      <c r="N12" s="267"/>
      <c r="O12" s="267"/>
      <c r="P12" s="267"/>
      <c r="Q12" s="267"/>
      <c r="R12" s="267"/>
      <c r="S12" s="267"/>
      <c r="T12" s="267"/>
      <c r="U12" s="267"/>
      <c r="V12" s="267"/>
      <c r="W12" s="267"/>
      <c r="X12" s="267"/>
      <c r="Y12" s="267"/>
      <c r="Z12" s="267"/>
    </row>
    <row r="13" spans="1:26" s="164" customFormat="1" ht="20.100000000000001" customHeight="1" thickBot="1" x14ac:dyDescent="0.25">
      <c r="A13" s="159"/>
      <c r="B13" s="244"/>
      <c r="C13" s="235">
        <v>3</v>
      </c>
      <c r="D13" s="246">
        <v>6</v>
      </c>
      <c r="E13" s="242">
        <f>2.5/D13</f>
        <v>0.41666666666666669</v>
      </c>
      <c r="F13" s="163">
        <f>Arbeitszeit!E35*E13*B13</f>
        <v>0</v>
      </c>
      <c r="G13" s="162">
        <f>Arbeitszeit!G35*E13*B13</f>
        <v>0</v>
      </c>
      <c r="H13" s="464"/>
      <c r="I13" s="460"/>
      <c r="J13" s="457"/>
      <c r="K13" s="466"/>
      <c r="L13" s="267"/>
      <c r="M13" s="267"/>
      <c r="N13" s="267"/>
      <c r="O13" s="267"/>
      <c r="P13" s="267"/>
      <c r="Q13" s="267"/>
      <c r="R13" s="267"/>
      <c r="S13" s="267"/>
      <c r="T13" s="267"/>
      <c r="U13" s="267"/>
      <c r="V13" s="267"/>
      <c r="W13" s="267"/>
      <c r="X13" s="267"/>
      <c r="Y13" s="267"/>
      <c r="Z13" s="267"/>
    </row>
    <row r="14" spans="1:26" s="208" customFormat="1" ht="20.100000000000001" customHeight="1" thickBot="1" x14ac:dyDescent="0.25">
      <c r="A14" s="207"/>
      <c r="B14" s="488" t="s">
        <v>30</v>
      </c>
      <c r="C14" s="489"/>
      <c r="D14" s="489"/>
      <c r="E14" s="490"/>
      <c r="F14" s="165">
        <f>SUM(F11:F13)</f>
        <v>7.201938983572501</v>
      </c>
      <c r="G14" s="166">
        <f>SUM(G11:G13)</f>
        <v>3.400915631131459</v>
      </c>
      <c r="H14" s="165">
        <f>Arbeitszeit!E44</f>
        <v>0</v>
      </c>
      <c r="I14" s="166">
        <f>Arbeitszeit!G44</f>
        <v>0</v>
      </c>
      <c r="J14" s="167">
        <f>Arbeitszeit!E49</f>
        <v>0</v>
      </c>
      <c r="K14" s="168">
        <f>Arbeitszeit!G49</f>
        <v>0</v>
      </c>
    </row>
    <row r="15" spans="1:26" s="200" customFormat="1" ht="20.100000000000001" customHeight="1" x14ac:dyDescent="0.2">
      <c r="A15" s="484" t="s">
        <v>86</v>
      </c>
      <c r="B15" s="491" t="s">
        <v>95</v>
      </c>
      <c r="C15" s="497"/>
      <c r="D15" s="497"/>
      <c r="E15" s="498"/>
      <c r="F15" s="461">
        <f>Arbeitszeit!E39</f>
        <v>0</v>
      </c>
      <c r="G15" s="461">
        <f>Arbeitszeit!G39</f>
        <v>0</v>
      </c>
      <c r="H15" s="467"/>
      <c r="I15" s="468"/>
      <c r="J15" s="468"/>
      <c r="K15" s="469"/>
    </row>
    <row r="16" spans="1:26" s="209" customFormat="1" ht="20.100000000000001" customHeight="1" thickBot="1" x14ac:dyDescent="0.25">
      <c r="A16" s="485"/>
      <c r="B16" s="499"/>
      <c r="C16" s="500"/>
      <c r="D16" s="500"/>
      <c r="E16" s="501"/>
      <c r="F16" s="462"/>
      <c r="G16" s="462"/>
      <c r="H16" s="470"/>
      <c r="I16" s="471"/>
      <c r="J16" s="471"/>
      <c r="K16" s="472"/>
    </row>
    <row r="17" spans="1:28" s="200" customFormat="1" ht="20.100000000000001" customHeight="1" x14ac:dyDescent="0.2">
      <c r="A17" s="484" t="s">
        <v>87</v>
      </c>
      <c r="B17" s="491" t="s">
        <v>96</v>
      </c>
      <c r="C17" s="492"/>
      <c r="D17" s="492"/>
      <c r="E17" s="493"/>
      <c r="F17" s="486">
        <f>SUM(F14,F15)</f>
        <v>7.201938983572501</v>
      </c>
      <c r="G17" s="486">
        <f>SUM(G14,G15)</f>
        <v>3.400915631131459</v>
      </c>
      <c r="H17" s="470"/>
      <c r="I17" s="471"/>
      <c r="J17" s="471"/>
      <c r="K17" s="472"/>
      <c r="L17" s="202"/>
    </row>
    <row r="18" spans="1:28" s="200" customFormat="1" ht="20.100000000000001" customHeight="1" thickBot="1" x14ac:dyDescent="0.25">
      <c r="A18" s="485"/>
      <c r="B18" s="494"/>
      <c r="C18" s="495"/>
      <c r="D18" s="495"/>
      <c r="E18" s="496"/>
      <c r="F18" s="487"/>
      <c r="G18" s="487"/>
      <c r="H18" s="473"/>
      <c r="I18" s="474"/>
      <c r="J18" s="474"/>
      <c r="K18" s="475"/>
    </row>
    <row r="19" spans="1:28" s="29" customFormat="1" ht="12.75" customHeight="1" x14ac:dyDescent="0.25">
      <c r="A19" s="247"/>
      <c r="B19" s="247"/>
      <c r="C19" s="248"/>
      <c r="D19" s="248"/>
      <c r="E19" s="249"/>
      <c r="F19" s="249"/>
      <c r="G19" s="249"/>
      <c r="H19" s="249"/>
      <c r="I19" s="249"/>
      <c r="J19" s="247"/>
      <c r="K19" s="247"/>
      <c r="L19" s="247"/>
      <c r="M19" s="247"/>
      <c r="N19" s="247"/>
      <c r="O19" s="247"/>
      <c r="P19" s="247"/>
      <c r="Q19" s="247"/>
      <c r="R19" s="247"/>
      <c r="S19" s="247"/>
      <c r="T19" s="247"/>
      <c r="U19" s="247"/>
      <c r="V19" s="247"/>
      <c r="W19" s="247"/>
      <c r="X19" s="247"/>
      <c r="Y19" s="247"/>
      <c r="Z19" s="247"/>
      <c r="AA19" s="247"/>
      <c r="AB19" s="247"/>
    </row>
    <row r="20" spans="1:28" s="29" customFormat="1" ht="12.75" customHeight="1" x14ac:dyDescent="0.2">
      <c r="A20" s="247"/>
      <c r="B20" s="250" t="s">
        <v>115</v>
      </c>
      <c r="C20" s="251"/>
      <c r="D20" s="251"/>
      <c r="E20" s="252"/>
      <c r="F20" s="249"/>
      <c r="G20" s="249"/>
      <c r="H20" s="249"/>
      <c r="I20" s="249"/>
      <c r="J20" s="247"/>
      <c r="K20" s="247"/>
      <c r="L20" s="247"/>
      <c r="M20" s="247"/>
      <c r="N20" s="247"/>
      <c r="O20" s="247"/>
      <c r="P20" s="247"/>
      <c r="Q20" s="247"/>
      <c r="R20" s="247"/>
      <c r="S20" s="247"/>
      <c r="T20" s="247"/>
      <c r="U20" s="247"/>
      <c r="V20" s="247"/>
      <c r="W20" s="247"/>
      <c r="X20" s="247"/>
      <c r="Y20" s="247"/>
      <c r="Z20" s="247"/>
      <c r="AA20" s="247"/>
      <c r="AB20" s="247"/>
    </row>
    <row r="21" spans="1:28" s="29" customFormat="1" ht="12.75" customHeight="1" x14ac:dyDescent="0.2">
      <c r="A21" s="247"/>
      <c r="B21" s="253" t="s">
        <v>116</v>
      </c>
      <c r="C21" s="251"/>
      <c r="D21" s="251"/>
      <c r="E21" s="252"/>
      <c r="F21" s="251"/>
      <c r="G21" s="251"/>
      <c r="H21" s="252"/>
      <c r="I21" s="252"/>
      <c r="J21" s="247"/>
      <c r="K21" s="247"/>
      <c r="L21" s="247"/>
      <c r="M21" s="247"/>
      <c r="N21" s="247"/>
      <c r="O21" s="247"/>
      <c r="P21" s="247"/>
      <c r="Q21" s="247"/>
      <c r="R21" s="247"/>
      <c r="S21" s="247"/>
      <c r="T21" s="247"/>
      <c r="U21" s="247"/>
      <c r="V21" s="247"/>
      <c r="W21" s="247"/>
      <c r="X21" s="247"/>
      <c r="Y21" s="247"/>
      <c r="Z21" s="247"/>
      <c r="AA21" s="247"/>
      <c r="AB21" s="247"/>
    </row>
    <row r="22" spans="1:28" s="30" customFormat="1" x14ac:dyDescent="0.2">
      <c r="A22" s="254"/>
      <c r="B22" s="255" t="s">
        <v>121</v>
      </c>
      <c r="C22" s="256"/>
      <c r="D22" s="256"/>
      <c r="E22" s="252"/>
      <c r="F22" s="257"/>
      <c r="G22" s="257"/>
      <c r="H22" s="257"/>
      <c r="I22" s="257"/>
      <c r="J22" s="254"/>
      <c r="K22" s="254"/>
      <c r="L22" s="254"/>
      <c r="M22" s="254"/>
      <c r="N22" s="254"/>
      <c r="O22" s="254"/>
      <c r="P22" s="254"/>
      <c r="Q22" s="254"/>
      <c r="R22" s="254"/>
      <c r="S22" s="254"/>
      <c r="T22" s="254"/>
      <c r="U22" s="254"/>
      <c r="V22" s="254"/>
      <c r="W22" s="254"/>
      <c r="X22" s="254"/>
      <c r="Y22" s="254"/>
      <c r="Z22" s="254"/>
      <c r="AA22" s="254"/>
      <c r="AB22" s="254"/>
    </row>
    <row r="23" spans="1:28" s="29" customFormat="1" x14ac:dyDescent="0.2">
      <c r="A23" s="247"/>
      <c r="B23" s="253" t="s">
        <v>120</v>
      </c>
      <c r="C23" s="258"/>
      <c r="D23" s="258"/>
      <c r="E23" s="258"/>
      <c r="F23" s="249"/>
      <c r="G23" s="249"/>
      <c r="H23" s="258"/>
      <c r="I23" s="258"/>
      <c r="J23" s="247"/>
      <c r="K23" s="259"/>
      <c r="L23" s="259"/>
      <c r="M23" s="247"/>
      <c r="N23" s="247"/>
      <c r="O23" s="247"/>
      <c r="P23" s="247"/>
      <c r="Q23" s="247"/>
      <c r="R23" s="247"/>
      <c r="S23" s="247"/>
      <c r="T23" s="247"/>
      <c r="U23" s="247"/>
      <c r="V23" s="247"/>
      <c r="W23" s="247"/>
      <c r="X23" s="247"/>
      <c r="Y23" s="247"/>
      <c r="Z23" s="247"/>
      <c r="AA23" s="247"/>
      <c r="AB23" s="247"/>
    </row>
    <row r="24" spans="1:28" s="29" customFormat="1" x14ac:dyDescent="0.2">
      <c r="A24" s="247"/>
      <c r="B24" s="247"/>
      <c r="C24" s="258"/>
      <c r="D24" s="258"/>
      <c r="E24" s="258"/>
      <c r="F24" s="249"/>
      <c r="G24" s="249"/>
      <c r="H24" s="258"/>
      <c r="I24" s="258"/>
      <c r="J24" s="247"/>
      <c r="K24" s="247"/>
      <c r="L24" s="247"/>
      <c r="M24" s="247"/>
      <c r="N24" s="247"/>
      <c r="O24" s="247"/>
      <c r="P24" s="247"/>
      <c r="Q24" s="247"/>
      <c r="R24" s="247"/>
      <c r="S24" s="247"/>
      <c r="T24" s="247"/>
      <c r="U24" s="247"/>
      <c r="V24" s="247"/>
      <c r="W24" s="247"/>
      <c r="X24" s="247"/>
      <c r="Y24" s="247"/>
      <c r="Z24" s="247"/>
      <c r="AA24" s="247"/>
      <c r="AB24" s="247"/>
    </row>
    <row r="25" spans="1:28" s="29" customFormat="1" x14ac:dyDescent="0.2">
      <c r="A25" s="247"/>
      <c r="B25" s="247"/>
      <c r="C25" s="247"/>
      <c r="D25" s="247"/>
      <c r="E25" s="247"/>
      <c r="F25" s="247"/>
      <c r="G25" s="247"/>
      <c r="H25" s="247"/>
      <c r="I25" s="247"/>
      <c r="J25" s="247"/>
      <c r="K25" s="247"/>
      <c r="L25" s="247"/>
      <c r="M25" s="247"/>
      <c r="N25" s="247"/>
      <c r="O25" s="247"/>
      <c r="P25" s="247"/>
      <c r="Q25" s="247"/>
      <c r="R25" s="247"/>
      <c r="S25" s="247"/>
      <c r="T25" s="247"/>
      <c r="U25" s="247"/>
      <c r="V25" s="247"/>
      <c r="W25" s="247"/>
      <c r="X25" s="247"/>
      <c r="Y25" s="247"/>
      <c r="Z25" s="247"/>
      <c r="AA25" s="247"/>
      <c r="AB25" s="247"/>
    </row>
    <row r="26" spans="1:28" s="29" customFormat="1" x14ac:dyDescent="0.2">
      <c r="A26" s="247"/>
      <c r="B26" s="265"/>
      <c r="C26" s="247"/>
      <c r="D26" s="247"/>
      <c r="E26" s="247"/>
      <c r="F26" s="247"/>
      <c r="G26" s="247"/>
      <c r="H26" s="247"/>
      <c r="I26" s="247"/>
      <c r="J26" s="247"/>
      <c r="K26" s="247"/>
      <c r="L26" s="247"/>
      <c r="M26" s="247"/>
      <c r="N26" s="247"/>
      <c r="O26" s="247"/>
      <c r="P26" s="247"/>
      <c r="Q26" s="247"/>
      <c r="R26" s="247"/>
      <c r="S26" s="247"/>
      <c r="T26" s="247"/>
      <c r="U26" s="247"/>
      <c r="V26" s="247"/>
      <c r="W26" s="247"/>
      <c r="X26" s="247"/>
      <c r="Y26" s="247"/>
      <c r="Z26" s="247"/>
      <c r="AA26" s="247"/>
      <c r="AB26" s="247"/>
    </row>
    <row r="27" spans="1:28" s="29" customFormat="1" x14ac:dyDescent="0.2">
      <c r="A27" s="247"/>
      <c r="B27" s="265"/>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247"/>
      <c r="AA27" s="247"/>
      <c r="AB27" s="247"/>
    </row>
    <row r="28" spans="1:28" s="29" customFormat="1" x14ac:dyDescent="0.2">
      <c r="A28" s="247"/>
      <c r="B28" s="265"/>
      <c r="C28" s="247"/>
      <c r="D28" s="247"/>
      <c r="E28" s="247"/>
      <c r="F28" s="247"/>
      <c r="G28" s="247"/>
      <c r="H28" s="247"/>
      <c r="I28" s="247"/>
      <c r="J28" s="247"/>
      <c r="K28" s="247"/>
      <c r="L28" s="247"/>
      <c r="M28" s="247"/>
      <c r="N28" s="247"/>
      <c r="O28" s="247"/>
      <c r="P28" s="247"/>
      <c r="Q28" s="247"/>
      <c r="R28" s="247"/>
      <c r="S28" s="247"/>
      <c r="T28" s="247"/>
      <c r="U28" s="247"/>
      <c r="V28" s="247"/>
      <c r="W28" s="247"/>
      <c r="X28" s="247"/>
      <c r="Y28" s="247"/>
      <c r="Z28" s="247"/>
      <c r="AA28" s="247"/>
      <c r="AB28" s="247"/>
    </row>
    <row r="29" spans="1:28" s="29" customFormat="1" x14ac:dyDescent="0.2">
      <c r="A29" s="247"/>
      <c r="B29" s="265"/>
      <c r="C29" s="247"/>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row>
    <row r="30" spans="1:28" s="29" customFormat="1" x14ac:dyDescent="0.2">
      <c r="A30" s="247"/>
      <c r="B30" s="247"/>
      <c r="C30" s="247"/>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row>
    <row r="31" spans="1:28" s="29" customFormat="1" x14ac:dyDescent="0.2">
      <c r="A31" s="247"/>
      <c r="B31" s="247"/>
      <c r="C31" s="247"/>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row>
    <row r="32" spans="1:28" s="29" customFormat="1" x14ac:dyDescent="0.2">
      <c r="A32" s="247"/>
      <c r="B32" s="247"/>
      <c r="C32" s="247"/>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row>
    <row r="33" spans="1:28" s="29" customFormat="1" x14ac:dyDescent="0.2">
      <c r="A33" s="247"/>
      <c r="B33" s="247"/>
      <c r="C33" s="247"/>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row>
    <row r="34" spans="1:28" s="29" customFormat="1" x14ac:dyDescent="0.2">
      <c r="A34" s="247"/>
      <c r="B34" s="265"/>
      <c r="C34" s="247"/>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row>
    <row r="35" spans="1:28" s="29" customFormat="1" x14ac:dyDescent="0.2">
      <c r="A35" s="247"/>
      <c r="B35" s="247"/>
      <c r="C35" s="247"/>
      <c r="D35" s="247"/>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row>
    <row r="36" spans="1:28" s="29" customFormat="1" x14ac:dyDescent="0.2">
      <c r="A36" s="247"/>
      <c r="B36" s="247"/>
      <c r="C36" s="247"/>
      <c r="D36" s="247"/>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row>
    <row r="37" spans="1:28" s="29" customFormat="1" x14ac:dyDescent="0.2">
      <c r="A37" s="247"/>
      <c r="B37" s="266"/>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row>
    <row r="38" spans="1:28" s="29" customFormat="1" x14ac:dyDescent="0.2">
      <c r="A38" s="247"/>
      <c r="B38" s="266"/>
      <c r="C38" s="247"/>
      <c r="D38" s="247"/>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row>
    <row r="39" spans="1:28" s="29" customFormat="1" x14ac:dyDescent="0.2">
      <c r="A39" s="247"/>
      <c r="B39" s="266"/>
      <c r="C39" s="247"/>
      <c r="D39" s="247"/>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row>
    <row r="40" spans="1:28" x14ac:dyDescent="0.2">
      <c r="A40" s="247"/>
      <c r="B40" s="247"/>
      <c r="C40" s="247"/>
      <c r="D40" s="247"/>
      <c r="E40" s="247"/>
      <c r="F40" s="247"/>
      <c r="G40" s="247"/>
      <c r="H40" s="247"/>
      <c r="I40" s="247"/>
      <c r="J40" s="247"/>
      <c r="K40" s="247"/>
      <c r="L40" s="247"/>
      <c r="M40" s="247"/>
      <c r="N40" s="247"/>
      <c r="O40" s="247"/>
      <c r="P40" s="247"/>
      <c r="Q40" s="247"/>
      <c r="R40" s="247"/>
      <c r="S40" s="247"/>
      <c r="T40" s="247"/>
      <c r="U40" s="247"/>
      <c r="V40" s="247"/>
      <c r="W40" s="247"/>
      <c r="X40" s="247"/>
      <c r="Y40" s="247"/>
      <c r="Z40" s="247"/>
    </row>
    <row r="41" spans="1:28" x14ac:dyDescent="0.2">
      <c r="A41" s="247"/>
      <c r="B41" s="247"/>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row>
    <row r="42" spans="1:28" x14ac:dyDescent="0.2">
      <c r="A42" s="247"/>
      <c r="B42" s="247"/>
      <c r="C42" s="247"/>
      <c r="D42" s="247"/>
      <c r="E42" s="266"/>
      <c r="F42" s="247"/>
      <c r="G42" s="247"/>
      <c r="H42" s="247"/>
      <c r="I42" s="247"/>
      <c r="J42" s="247"/>
      <c r="K42" s="247"/>
      <c r="L42" s="247"/>
      <c r="M42" s="247"/>
      <c r="N42" s="247"/>
      <c r="O42" s="247"/>
      <c r="P42" s="247"/>
      <c r="Q42" s="247"/>
      <c r="R42" s="247"/>
      <c r="S42" s="247"/>
      <c r="T42" s="247"/>
      <c r="U42" s="247"/>
      <c r="V42" s="247"/>
      <c r="W42" s="247"/>
      <c r="X42" s="247"/>
      <c r="Y42" s="247"/>
      <c r="Z42" s="247"/>
    </row>
    <row r="43" spans="1:28" x14ac:dyDescent="0.2">
      <c r="A43" s="247"/>
      <c r="B43" s="247"/>
      <c r="C43" s="247"/>
      <c r="D43" s="247"/>
      <c r="E43" s="247"/>
      <c r="F43" s="247"/>
      <c r="G43" s="247"/>
      <c r="H43" s="247"/>
      <c r="I43" s="247"/>
      <c r="J43" s="247"/>
      <c r="K43" s="247"/>
      <c r="L43" s="247"/>
      <c r="M43" s="247"/>
      <c r="N43" s="247"/>
      <c r="O43" s="247"/>
      <c r="P43" s="247"/>
      <c r="Q43" s="247"/>
      <c r="R43" s="247"/>
      <c r="S43" s="247"/>
      <c r="T43" s="247"/>
      <c r="U43" s="247"/>
      <c r="V43" s="247"/>
      <c r="W43" s="247"/>
      <c r="X43" s="247"/>
      <c r="Y43" s="247"/>
      <c r="Z43" s="247"/>
    </row>
    <row r="44" spans="1:28" x14ac:dyDescent="0.2">
      <c r="A44" s="247"/>
      <c r="B44" s="247"/>
      <c r="C44" s="247"/>
      <c r="D44" s="247"/>
      <c r="E44" s="247"/>
      <c r="F44" s="247"/>
      <c r="G44" s="247"/>
      <c r="H44" s="247"/>
      <c r="I44" s="247"/>
      <c r="J44" s="247"/>
      <c r="K44" s="247"/>
      <c r="L44" s="247"/>
      <c r="M44" s="247"/>
      <c r="N44" s="247"/>
      <c r="O44" s="247"/>
      <c r="P44" s="247"/>
      <c r="Q44" s="247"/>
      <c r="R44" s="247"/>
      <c r="S44" s="247"/>
      <c r="T44" s="247"/>
      <c r="U44" s="247"/>
      <c r="V44" s="247"/>
      <c r="W44" s="247"/>
      <c r="X44" s="247"/>
      <c r="Y44" s="247"/>
      <c r="Z44" s="247"/>
    </row>
    <row r="45" spans="1:28" x14ac:dyDescent="0.2">
      <c r="A45" s="247"/>
      <c r="B45" s="247"/>
      <c r="C45" s="247"/>
      <c r="D45" s="247"/>
      <c r="E45" s="247"/>
      <c r="F45" s="247"/>
      <c r="G45" s="247"/>
      <c r="H45" s="247"/>
      <c r="I45" s="247"/>
      <c r="J45" s="247"/>
      <c r="K45" s="247"/>
      <c r="L45" s="247"/>
      <c r="M45" s="247"/>
      <c r="N45" s="247"/>
      <c r="O45" s="247"/>
      <c r="P45" s="247"/>
      <c r="Q45" s="247"/>
      <c r="R45" s="247"/>
      <c r="S45" s="247"/>
      <c r="T45" s="247"/>
      <c r="U45" s="247"/>
      <c r="V45" s="247"/>
      <c r="W45" s="247"/>
      <c r="X45" s="247"/>
      <c r="Y45" s="247"/>
      <c r="Z45" s="247"/>
    </row>
    <row r="46" spans="1:28" x14ac:dyDescent="0.2">
      <c r="A46" s="247"/>
      <c r="B46" s="247"/>
      <c r="C46" s="247"/>
      <c r="D46" s="247"/>
      <c r="E46" s="247"/>
      <c r="F46" s="247"/>
      <c r="G46" s="247"/>
      <c r="H46" s="247"/>
      <c r="I46" s="247"/>
      <c r="J46" s="247"/>
      <c r="K46" s="247"/>
      <c r="L46" s="247"/>
      <c r="M46" s="247"/>
      <c r="N46" s="247"/>
      <c r="O46" s="247"/>
      <c r="P46" s="247"/>
      <c r="Q46" s="247"/>
      <c r="R46" s="247"/>
      <c r="S46" s="247"/>
      <c r="T46" s="247"/>
      <c r="U46" s="247"/>
      <c r="V46" s="247"/>
      <c r="W46" s="247"/>
      <c r="X46" s="247"/>
      <c r="Y46" s="247"/>
      <c r="Z46" s="247"/>
    </row>
    <row r="47" spans="1:28" x14ac:dyDescent="0.2">
      <c r="P47" s="247"/>
      <c r="Q47" s="247"/>
      <c r="R47" s="247"/>
      <c r="S47" s="247"/>
      <c r="T47" s="247"/>
      <c r="U47" s="247"/>
      <c r="V47" s="247"/>
      <c r="W47" s="247"/>
      <c r="X47" s="247"/>
      <c r="Y47" s="247"/>
      <c r="Z47" s="247"/>
    </row>
  </sheetData>
  <sheetProtection selectLockedCells="1"/>
  <dataConsolidate function="product">
    <dataRefs count="1">
      <dataRef ref="E24" sheet="Arbeitszeit"/>
    </dataRefs>
  </dataConsolidate>
  <customSheetViews>
    <customSheetView guid="{5D68053F-FC69-462C-B07E-96D8C4D6E770}" fitToPage="1" hiddenColumns="1">
      <selection activeCell="D24" sqref="D24"/>
      <pageMargins left="0.78740157499999996" right="0.78740157499999996" top="0.984251969" bottom="0.984251969" header="0.4921259845" footer="0.4921259845"/>
      <pageSetup paperSize="9" scale="76" orientation="landscape" r:id="rId1"/>
      <headerFooter alignWithMargins="0">
        <oddHeader>&amp;CSeite 4</oddHeader>
      </headerFooter>
    </customSheetView>
  </customSheetViews>
  <mergeCells count="34">
    <mergeCell ref="A17:A18"/>
    <mergeCell ref="F17:F18"/>
    <mergeCell ref="G17:G18"/>
    <mergeCell ref="B14:E14"/>
    <mergeCell ref="G15:G16"/>
    <mergeCell ref="A15:A16"/>
    <mergeCell ref="B17:E18"/>
    <mergeCell ref="B15:E16"/>
    <mergeCell ref="A1:K1"/>
    <mergeCell ref="H3:K3"/>
    <mergeCell ref="I4:K4"/>
    <mergeCell ref="H2:K2"/>
    <mergeCell ref="A2:G2"/>
    <mergeCell ref="A4:G4"/>
    <mergeCell ref="A3:G3"/>
    <mergeCell ref="J11:J13"/>
    <mergeCell ref="I11:I13"/>
    <mergeCell ref="J8:K8"/>
    <mergeCell ref="F15:F16"/>
    <mergeCell ref="H11:H13"/>
    <mergeCell ref="K11:K13"/>
    <mergeCell ref="H15:K18"/>
    <mergeCell ref="F9:F10"/>
    <mergeCell ref="G9:G10"/>
    <mergeCell ref="C7:G7"/>
    <mergeCell ref="A5:A6"/>
    <mergeCell ref="H8:I8"/>
    <mergeCell ref="H7:K7"/>
    <mergeCell ref="F8:G8"/>
    <mergeCell ref="B8:B10"/>
    <mergeCell ref="C8:C10"/>
    <mergeCell ref="E8:E10"/>
    <mergeCell ref="B5:K6"/>
    <mergeCell ref="D8:D10"/>
  </mergeCells>
  <phoneticPr fontId="1" type="noConversion"/>
  <pageMargins left="0.78740157499999996" right="0.78740157499999996" top="0.984251969" bottom="0.984251969" header="0.4921259845" footer="0.4921259845"/>
  <pageSetup paperSize="9" scale="76" orientation="landscape" r:id="rId2"/>
  <headerFooter alignWithMargins="0">
    <oddHeader>&amp;CSeite 4</oddHead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9" sqref="D9"/>
    </sheetView>
  </sheetViews>
  <sheetFormatPr baseColWidth="10" defaultRowHeight="12.75" x14ac:dyDescent="0.2"/>
  <sheetData>
    <row r="1" spans="1:1" ht="14.25" x14ac:dyDescent="0.2">
      <c r="A1" s="125" t="s">
        <v>4</v>
      </c>
    </row>
    <row r="2" spans="1:1" ht="14.25" x14ac:dyDescent="0.2">
      <c r="A2" s="125" t="s">
        <v>122</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5</vt:i4>
      </vt:variant>
    </vt:vector>
  </HeadingPairs>
  <TitlesOfParts>
    <vt:vector size="10" baseType="lpstr">
      <vt:lpstr>Zeit1</vt:lpstr>
      <vt:lpstr>Zeit2</vt:lpstr>
      <vt:lpstr>Arbeitszeit</vt:lpstr>
      <vt:lpstr>Ergebnis</vt:lpstr>
      <vt:lpstr>Tabelle1</vt:lpstr>
      <vt:lpstr>schulehbgr1prosp</vt:lpstr>
      <vt:lpstr>schulehbgr2prosp</vt:lpstr>
      <vt:lpstr>schulehbgr3prosp</vt:lpstr>
      <vt:lpstr>svehbgr1prosp</vt:lpstr>
      <vt:lpstr>svehbgr3prosp</vt:lpstr>
    </vt:vector>
  </TitlesOfParts>
  <Company>Regierung der Oberpfalz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ropf-roithi</dc:creator>
  <cp:lastModifiedBy>Jutta Müllegger</cp:lastModifiedBy>
  <cp:lastPrinted>2023-07-06T12:47:08Z</cp:lastPrinted>
  <dcterms:created xsi:type="dcterms:W3CDTF">2007-04-13T10:58:55Z</dcterms:created>
  <dcterms:modified xsi:type="dcterms:W3CDTF">2023-07-06T14:58:21Z</dcterms:modified>
</cp:coreProperties>
</file>